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/>
  </bookViews>
  <sheets>
    <sheet name="ДВ,ДЦ,Р" sheetId="1" r:id="rId1"/>
    <sheet name="Сводный протокол" sheetId="2" r:id="rId2"/>
  </sheets>
  <calcPr calcId="125725"/>
</workbook>
</file>

<file path=xl/calcChain.xml><?xml version="1.0" encoding="utf-8"?>
<calcChain xmlns="http://schemas.openxmlformats.org/spreadsheetml/2006/main">
  <c r="M25" i="1"/>
  <c r="N25" s="1"/>
  <c r="L25"/>
  <c r="O15" i="2"/>
  <c r="O19"/>
  <c r="O16"/>
  <c r="O18"/>
  <c r="O17"/>
  <c r="O20"/>
  <c r="O14"/>
  <c r="O13"/>
  <c r="O12"/>
  <c r="N46" i="1"/>
  <c r="L42"/>
  <c r="M42" s="1"/>
  <c r="N42" s="1"/>
  <c r="L40"/>
  <c r="M40" s="1"/>
  <c r="N40" s="1"/>
  <c r="L38"/>
  <c r="M38" s="1"/>
  <c r="N38" s="1"/>
  <c r="L41"/>
  <c r="M41" s="1"/>
  <c r="N41" s="1"/>
  <c r="L33"/>
  <c r="M33" s="1"/>
  <c r="N33" s="1"/>
  <c r="L31"/>
  <c r="M31" s="1"/>
  <c r="N31" s="1"/>
  <c r="L30"/>
  <c r="M30" s="1"/>
  <c r="N30" s="1"/>
  <c r="N53"/>
  <c r="N52"/>
  <c r="N50"/>
  <c r="N48"/>
  <c r="N49"/>
  <c r="N57"/>
  <c r="N61"/>
  <c r="N59"/>
  <c r="N60"/>
  <c r="L39"/>
  <c r="M39" s="1"/>
  <c r="N39" s="1"/>
  <c r="L37"/>
  <c r="M37" s="1"/>
  <c r="N37" s="1"/>
  <c r="L21"/>
  <c r="M21" s="1"/>
  <c r="N21" s="1"/>
  <c r="L22"/>
  <c r="M22" s="1"/>
  <c r="N22" s="1"/>
  <c r="L35"/>
  <c r="M35" s="1"/>
  <c r="N35" s="1"/>
  <c r="L34"/>
  <c r="M34" s="1"/>
  <c r="N34" s="1"/>
  <c r="L32"/>
  <c r="M32" s="1"/>
  <c r="N32" s="1"/>
  <c r="L24"/>
  <c r="M24" s="1"/>
  <c r="N24" s="1"/>
  <c r="L27"/>
  <c r="M27" s="1"/>
  <c r="N27" s="1"/>
  <c r="L26"/>
  <c r="M26" s="1"/>
  <c r="N26" s="1"/>
  <c r="L28"/>
  <c r="M28" s="1"/>
  <c r="N28" s="1"/>
  <c r="L15"/>
  <c r="M15" s="1"/>
  <c r="N15" s="1"/>
  <c r="L16"/>
  <c r="M16" s="1"/>
  <c r="N16" s="1"/>
  <c r="L18"/>
  <c r="M18" s="1"/>
  <c r="N18" s="1"/>
  <c r="L17"/>
  <c r="M17" s="1"/>
  <c r="N17" s="1"/>
  <c r="L19"/>
  <c r="M19" s="1"/>
  <c r="N19" s="1"/>
  <c r="L14"/>
  <c r="M14" s="1"/>
  <c r="N14" s="1"/>
  <c r="N71"/>
  <c r="N72"/>
  <c r="N73"/>
  <c r="N74"/>
  <c r="N66"/>
  <c r="N64"/>
  <c r="N67"/>
  <c r="N65"/>
  <c r="N68"/>
  <c r="N69"/>
</calcChain>
</file>

<file path=xl/sharedStrings.xml><?xml version="1.0" encoding="utf-8"?>
<sst xmlns="http://schemas.openxmlformats.org/spreadsheetml/2006/main" count="281" uniqueCount="123">
  <si>
    <t>ГЛАВНОЕ УПРАВЛЕНИЕ СПОРТА СМОЛЕНСКОЙ ОБЛАСТИ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</si>
  <si>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</si>
  <si>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</si>
  <si>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</si>
  <si>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вес гирь 16, 24, 32 кг</t>
  </si>
  <si>
    <t>г. Смоленск</t>
  </si>
  <si>
    <t>регламент времени 10 минут</t>
  </si>
  <si>
    <t>Весовая категория до 63 кг.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</si>
  <si>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</si>
  <si>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</si>
  <si>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</si>
  <si>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</si>
  <si>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</si>
  <si>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</si>
  <si>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</si>
  <si>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</si>
  <si>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</si>
  <si>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Ком. очки</t>
  </si>
  <si>
    <t>Вып. разряд</t>
  </si>
  <si>
    <t>ФИО тренера(тренеров)</t>
  </si>
  <si>
    <t>Сумма</t>
  </si>
  <si>
    <t>Очки</t>
  </si>
  <si>
    <t>Длинный цикл</t>
  </si>
  <si>
    <t>Весовая категория до 73 кг.</t>
  </si>
  <si>
    <t>Весовая категория до 85 кг.</t>
  </si>
  <si>
    <t>Весовая категория св. 85 кг.</t>
  </si>
  <si>
    <t>Весовая категория до 68 кг.</t>
  </si>
  <si>
    <t xml:space="preserve">     ДВОЕБОРЬЕ </t>
  </si>
  <si>
    <t xml:space="preserve">    СВОДНЫЙ ПРОТОКОЛ</t>
  </si>
  <si>
    <t>св.85</t>
  </si>
  <si>
    <t>Двоеборье</t>
  </si>
  <si>
    <t>Вес гирь</t>
  </si>
  <si>
    <t>СДЮСШОР №1</t>
  </si>
  <si>
    <t>Шванев В.Б.</t>
  </si>
  <si>
    <t>Дорогобужский р-н</t>
  </si>
  <si>
    <t>ВА ВПВО</t>
  </si>
  <si>
    <t>Костерин Александр</t>
  </si>
  <si>
    <t>Калякин С.В.</t>
  </si>
  <si>
    <t>Починок</t>
  </si>
  <si>
    <t>Сергеев С.В.</t>
  </si>
  <si>
    <t>УФСФНГ РФ</t>
  </si>
  <si>
    <t>СГСХА</t>
  </si>
  <si>
    <t>Красный</t>
  </si>
  <si>
    <t>Михаевский Иван</t>
  </si>
  <si>
    <t>Рославль</t>
  </si>
  <si>
    <t>Ст.судья:      Корнеев М.В., 1 кат.</t>
  </si>
  <si>
    <t>10-11 марта 2018 года</t>
  </si>
  <si>
    <t>Весовая категория св. 63 кг.</t>
  </si>
  <si>
    <t>Астапов Александр</t>
  </si>
  <si>
    <t>б/р</t>
  </si>
  <si>
    <t>Захаров А.И.</t>
  </si>
  <si>
    <t>Шупенина Ксения</t>
  </si>
  <si>
    <t>Лукашев Геннадий</t>
  </si>
  <si>
    <t>Шабалин Роман</t>
  </si>
  <si>
    <t>Захаров Алескандр</t>
  </si>
  <si>
    <t>МС</t>
  </si>
  <si>
    <t>Рябинин Д.И.</t>
  </si>
  <si>
    <t>Конин Эдуард</t>
  </si>
  <si>
    <t>1юн.</t>
  </si>
  <si>
    <t>Новиков А.И.</t>
  </si>
  <si>
    <t>Шейдоров Владимир</t>
  </si>
  <si>
    <t>г. Благовещенск</t>
  </si>
  <si>
    <t>Рыжков А.И.</t>
  </si>
  <si>
    <t>Прокопенков Илья</t>
  </si>
  <si>
    <t>Васильева Регина</t>
  </si>
  <si>
    <t>Петушков Д.В.</t>
  </si>
  <si>
    <t>Кунаш Марина</t>
  </si>
  <si>
    <t>Сосин О.В.</t>
  </si>
  <si>
    <t>Ковалев Данила</t>
  </si>
  <si>
    <t>Щедрунов Владислав</t>
  </si>
  <si>
    <t>Емельянов Михаил</t>
  </si>
  <si>
    <t>Гула Д.Л., Калякин С.В.</t>
  </si>
  <si>
    <t>Галузин Михаил</t>
  </si>
  <si>
    <t>Извеков Николай</t>
  </si>
  <si>
    <t>Якушева Алина</t>
  </si>
  <si>
    <t>Прощенков Евгений</t>
  </si>
  <si>
    <t>КМС</t>
  </si>
  <si>
    <t>Дедухова Светлана</t>
  </si>
  <si>
    <t>Ус Полина</t>
  </si>
  <si>
    <t>Петушков Денис</t>
  </si>
  <si>
    <t>Чалая Татьяна</t>
  </si>
  <si>
    <t>СДЮСШОР №1/Красный</t>
  </si>
  <si>
    <t>Мужчины</t>
  </si>
  <si>
    <t>Женщины</t>
  </si>
  <si>
    <t>Иванова Алиса</t>
  </si>
  <si>
    <t>СДЮСШОР № 1</t>
  </si>
  <si>
    <t>Дрейке Иван</t>
  </si>
  <si>
    <t>Сергеев Сергей</t>
  </si>
  <si>
    <t>Ходунова Ирина</t>
  </si>
  <si>
    <t>Ермоченков Михаил</t>
  </si>
  <si>
    <t>Васькина Алина</t>
  </si>
  <si>
    <t>МСМК</t>
  </si>
  <si>
    <t>СДЮСШОР № !</t>
  </si>
  <si>
    <t>Руденок Сергей</t>
  </si>
  <si>
    <t>Калистратов Артем</t>
  </si>
  <si>
    <t>Перфилов Виктор</t>
  </si>
  <si>
    <t>Броян Юрий</t>
  </si>
  <si>
    <t>Максименков Артем</t>
  </si>
  <si>
    <t>Рыбаков Илья</t>
  </si>
  <si>
    <t>Иващенков Сергей</t>
  </si>
  <si>
    <t>упр. Росгвардии</t>
  </si>
  <si>
    <t>Калякин Сергей</t>
  </si>
  <si>
    <t>Захаров Александр</t>
  </si>
  <si>
    <t>Амбросенков Виктор</t>
  </si>
  <si>
    <t>1+</t>
  </si>
  <si>
    <t>3+</t>
  </si>
  <si>
    <t>2+</t>
  </si>
  <si>
    <t>-</t>
  </si>
  <si>
    <t>3юн.+</t>
  </si>
  <si>
    <t>2юн.</t>
  </si>
  <si>
    <t>20+18</t>
  </si>
  <si>
    <t>г.Благовещенск</t>
  </si>
  <si>
    <t>св.63</t>
  </si>
  <si>
    <t xml:space="preserve">Ст.судья:      Михалев А.М., 1 кат. </t>
  </si>
  <si>
    <t xml:space="preserve">Ст.судья:                        Гула Д.Л.,    1 кат.                               Ст.судья:              Калякин С. В., 1 кат.       </t>
  </si>
  <si>
    <t>Ст.судья:                       Чалая М.И.., 1 кат.                               Ст.судья:              Иванов Е.А., 1 кат.</t>
  </si>
  <si>
    <t xml:space="preserve">          Главный судья:                Шванев В.Б., МК                                            Главный секретарь:                   Сергеев С.В.,   ВК</t>
  </si>
  <si>
    <t>ОТКРЫТОГО ЧЕМПИОНАТА СМОЛЕНСКОЙ ОБЛАСТИ ПО ГИРЕВОМУ СПОРТУ</t>
  </si>
  <si>
    <t>Шванев Б.В.,Шванев В.Б.</t>
  </si>
  <si>
    <t>Шванев В.Б., Чалая М.И.</t>
  </si>
  <si>
    <t xml:space="preserve">            ОТКРЫТОГО ЧЕМПИОНАТА СМОЛЕНСКОЙ ОБЛАСТИ ПО ГИРЕВОМУ СПОРТУ</t>
  </si>
  <si>
    <t xml:space="preserve">       Главный судья:                      Шванев В.Б., МК                      Главный секретарь:                    Сергеев С.В., ВК</t>
  </si>
  <si>
    <t xml:space="preserve">                                 Судья:                      Чалая Т.И.., 1 кат.                           Судья:                   Филимонов В.А. 2 кат..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</si>
</sst>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27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0" fontId="4" fillId="0" borderId="0" xfId="1" applyFont="1" applyBorder="1" applyAlignment="1"/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5" xfId="0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1" fillId="0" borderId="0" xfId="0" applyFont="1"/>
    <xf numFmtId="0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/>
    </xf>
    <xf numFmtId="0" fontId="5" fillId="0" borderId="9" xfId="2" applyFont="1" applyBorder="1" applyAlignment="1"/>
    <xf numFmtId="0" fontId="5" fillId="0" borderId="2" xfId="2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13" fillId="0" borderId="2" xfId="2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10" fillId="0" borderId="25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/>
    <xf numFmtId="0" fontId="0" fillId="0" borderId="22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1" applyFont="1" applyBorder="1" applyAlignment="1"/>
    <xf numFmtId="0" fontId="10" fillId="0" borderId="4" xfId="1" applyFont="1" applyBorder="1" applyAlignment="1"/>
    <xf numFmtId="0" fontId="10" fillId="0" borderId="7" xfId="1" applyFont="1" applyBorder="1" applyAlignment="1"/>
    <xf numFmtId="0" fontId="5" fillId="0" borderId="11" xfId="1" applyFont="1" applyFill="1" applyBorder="1" applyAlignment="1"/>
    <xf numFmtId="0" fontId="5" fillId="0" borderId="33" xfId="2" applyFont="1" applyFill="1" applyBorder="1" applyAlignment="1"/>
    <xf numFmtId="0" fontId="5" fillId="0" borderId="34" xfId="2" applyFont="1" applyFill="1" applyBorder="1" applyAlignment="1"/>
    <xf numFmtId="0" fontId="5" fillId="0" borderId="35" xfId="2" applyNumberFormat="1" applyFont="1" applyFill="1" applyBorder="1" applyAlignment="1">
      <alignment horizontal="center" vertical="center"/>
    </xf>
    <xf numFmtId="0" fontId="10" fillId="0" borderId="35" xfId="1" applyFont="1" applyBorder="1" applyAlignment="1">
      <alignment horizontal="center"/>
    </xf>
    <xf numFmtId="0" fontId="5" fillId="0" borderId="35" xfId="2" applyFont="1" applyFill="1" applyBorder="1" applyAlignment="1">
      <alignment horizontal="center" vertical="center"/>
    </xf>
    <xf numFmtId="164" fontId="5" fillId="0" borderId="35" xfId="2" applyNumberFormat="1" applyFont="1" applyFill="1" applyBorder="1" applyAlignment="1">
      <alignment horizontal="center" vertical="center"/>
    </xf>
    <xf numFmtId="1" fontId="5" fillId="0" borderId="35" xfId="2" applyNumberFormat="1" applyFont="1" applyFill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35" xfId="1" applyFont="1" applyBorder="1" applyAlignment="1">
      <alignment horizontal="center"/>
    </xf>
    <xf numFmtId="0" fontId="5" fillId="0" borderId="35" xfId="2" applyNumberFormat="1" applyFont="1" applyFill="1" applyBorder="1" applyAlignment="1">
      <alignment horizontal="center"/>
    </xf>
    <xf numFmtId="0" fontId="5" fillId="0" borderId="35" xfId="2" applyFont="1" applyFill="1" applyBorder="1" applyAlignment="1">
      <alignment horizontal="center"/>
    </xf>
    <xf numFmtId="0" fontId="9" fillId="0" borderId="0" xfId="0" applyFont="1"/>
    <xf numFmtId="0" fontId="5" fillId="0" borderId="43" xfId="1" applyFont="1" applyBorder="1" applyAlignment="1">
      <alignment horizontal="center"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50" xfId="2" applyNumberFormat="1" applyFont="1" applyFill="1" applyBorder="1" applyAlignment="1">
      <alignment horizontal="center"/>
    </xf>
    <xf numFmtId="0" fontId="5" fillId="0" borderId="33" xfId="1" applyFont="1" applyFill="1" applyBorder="1" applyAlignment="1"/>
    <xf numFmtId="0" fontId="10" fillId="0" borderId="46" xfId="1" applyFont="1" applyBorder="1" applyAlignment="1"/>
    <xf numFmtId="0" fontId="5" fillId="0" borderId="33" xfId="2" applyFont="1" applyFill="1" applyBorder="1" applyAlignment="1">
      <alignment horizontal="left"/>
    </xf>
    <xf numFmtId="0" fontId="4" fillId="0" borderId="52" xfId="1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35" xfId="2" applyFont="1" applyFill="1" applyBorder="1" applyAlignment="1">
      <alignment horizontal="center" vertical="center"/>
    </xf>
    <xf numFmtId="0" fontId="5" fillId="0" borderId="57" xfId="1" applyFont="1" applyBorder="1" applyAlignment="1">
      <alignment horizontal="center"/>
    </xf>
    <xf numFmtId="0" fontId="5" fillId="0" borderId="48" xfId="1" applyFont="1" applyFill="1" applyBorder="1" applyAlignment="1"/>
    <xf numFmtId="0" fontId="5" fillId="0" borderId="11" xfId="2" applyFont="1" applyFill="1" applyBorder="1" applyAlignment="1"/>
    <xf numFmtId="0" fontId="5" fillId="0" borderId="46" xfId="2" applyFont="1" applyFill="1" applyBorder="1" applyAlignment="1"/>
    <xf numFmtId="0" fontId="5" fillId="0" borderId="4" xfId="2" applyFont="1" applyFill="1" applyBorder="1" applyAlignment="1"/>
    <xf numFmtId="164" fontId="5" fillId="0" borderId="2" xfId="2" applyNumberFormat="1" applyFont="1" applyFill="1" applyBorder="1" applyAlignment="1">
      <alignment horizontal="center" vertical="center"/>
    </xf>
    <xf numFmtId="0" fontId="5" fillId="0" borderId="34" xfId="1" applyFont="1" applyFill="1" applyBorder="1" applyAlignment="1"/>
    <xf numFmtId="164" fontId="5" fillId="0" borderId="35" xfId="1" applyNumberFormat="1" applyFont="1" applyFill="1" applyBorder="1" applyAlignment="1">
      <alignment horizontal="center"/>
    </xf>
    <xf numFmtId="1" fontId="5" fillId="0" borderId="35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9" xfId="1" applyFont="1" applyFill="1" applyBorder="1" applyAlignment="1"/>
    <xf numFmtId="0" fontId="5" fillId="0" borderId="35" xfId="1" applyFont="1" applyFill="1" applyBorder="1" applyAlignment="1">
      <alignment horizontal="center"/>
    </xf>
    <xf numFmtId="0" fontId="10" fillId="0" borderId="35" xfId="1" applyFont="1" applyFill="1" applyBorder="1" applyAlignment="1">
      <alignment horizontal="center"/>
    </xf>
    <xf numFmtId="0" fontId="10" fillId="0" borderId="33" xfId="1" applyFont="1" applyFill="1" applyBorder="1" applyAlignment="1">
      <alignment horizontal="left"/>
    </xf>
    <xf numFmtId="0" fontId="12" fillId="0" borderId="33" xfId="1" applyFont="1" applyFill="1" applyBorder="1" applyAlignment="1"/>
    <xf numFmtId="0" fontId="5" fillId="0" borderId="35" xfId="1" applyNumberFormat="1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/>
    </xf>
    <xf numFmtId="1" fontId="10" fillId="0" borderId="35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left"/>
    </xf>
    <xf numFmtId="0" fontId="10" fillId="0" borderId="33" xfId="1" applyFont="1" applyFill="1" applyBorder="1" applyAlignment="1"/>
    <xf numFmtId="0" fontId="10" fillId="0" borderId="34" xfId="1" applyFont="1" applyFill="1" applyBorder="1" applyAlignment="1"/>
    <xf numFmtId="0" fontId="10" fillId="0" borderId="9" xfId="1" applyFont="1" applyFill="1" applyBorder="1" applyAlignment="1"/>
    <xf numFmtId="164" fontId="5" fillId="0" borderId="35" xfId="2" applyNumberFormat="1" applyFont="1" applyFill="1" applyBorder="1" applyAlignment="1">
      <alignment horizontal="center"/>
    </xf>
    <xf numFmtId="1" fontId="5" fillId="0" borderId="2" xfId="2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left"/>
    </xf>
    <xf numFmtId="0" fontId="10" fillId="0" borderId="11" xfId="1" applyFont="1" applyFill="1" applyBorder="1" applyAlignment="1"/>
    <xf numFmtId="0" fontId="10" fillId="0" borderId="46" xfId="1" applyFont="1" applyFill="1" applyBorder="1" applyAlignment="1"/>
    <xf numFmtId="0" fontId="10" fillId="0" borderId="4" xfId="1" applyFont="1" applyFill="1" applyBorder="1" applyAlignment="1"/>
    <xf numFmtId="0" fontId="10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/>
    <xf numFmtId="0" fontId="5" fillId="0" borderId="11" xfId="2" applyFont="1" applyFill="1" applyBorder="1" applyAlignment="1">
      <alignment horizontal="left"/>
    </xf>
    <xf numFmtId="164" fontId="5" fillId="0" borderId="2" xfId="2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/>
    </xf>
    <xf numFmtId="0" fontId="5" fillId="0" borderId="46" xfId="1" applyFont="1" applyFill="1" applyBorder="1" applyAlignment="1"/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8" xfId="1" applyFont="1" applyFill="1" applyBorder="1" applyAlignment="1">
      <alignment horizontal="center"/>
    </xf>
    <xf numFmtId="0" fontId="5" fillId="0" borderId="9" xfId="2" applyFont="1" applyFill="1" applyBorder="1" applyAlignment="1"/>
    <xf numFmtId="0" fontId="4" fillId="0" borderId="52" xfId="1" applyFont="1" applyFill="1" applyBorder="1" applyAlignment="1">
      <alignment horizontal="center"/>
    </xf>
    <xf numFmtId="0" fontId="5" fillId="0" borderId="47" xfId="1" applyFont="1" applyFill="1" applyBorder="1" applyAlignment="1">
      <alignment horizontal="center"/>
    </xf>
    <xf numFmtId="0" fontId="5" fillId="0" borderId="48" xfId="2" applyFont="1" applyFill="1" applyBorder="1" applyAlignment="1">
      <alignment horizontal="left"/>
    </xf>
    <xf numFmtId="0" fontId="5" fillId="0" borderId="48" xfId="2" applyFont="1" applyFill="1" applyBorder="1" applyAlignment="1"/>
    <xf numFmtId="0" fontId="5" fillId="0" borderId="49" xfId="2" applyFont="1" applyFill="1" applyBorder="1" applyAlignment="1"/>
    <xf numFmtId="0" fontId="5" fillId="0" borderId="50" xfId="1" applyFont="1" applyFill="1" applyBorder="1" applyAlignment="1">
      <alignment horizontal="center"/>
    </xf>
    <xf numFmtId="164" fontId="5" fillId="0" borderId="50" xfId="2" applyNumberFormat="1" applyFont="1" applyFill="1" applyBorder="1" applyAlignment="1">
      <alignment horizontal="center"/>
    </xf>
    <xf numFmtId="0" fontId="5" fillId="0" borderId="56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/>
    <xf numFmtId="0" fontId="5" fillId="0" borderId="4" xfId="1" applyFont="1" applyFill="1" applyBorder="1" applyAlignment="1"/>
    <xf numFmtId="0" fontId="5" fillId="0" borderId="50" xfId="2" applyFont="1" applyFill="1" applyBorder="1" applyAlignment="1">
      <alignment horizontal="center"/>
    </xf>
    <xf numFmtId="0" fontId="10" fillId="0" borderId="50" xfId="1" applyFont="1" applyFill="1" applyBorder="1" applyAlignment="1">
      <alignment horizontal="center"/>
    </xf>
    <xf numFmtId="0" fontId="14" fillId="0" borderId="7" xfId="1" applyFont="1" applyFill="1" applyBorder="1" applyAlignment="1"/>
    <xf numFmtId="0" fontId="4" fillId="0" borderId="5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58" xfId="1" applyFont="1" applyFill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4" fillId="0" borderId="76" xfId="1" applyFont="1" applyFill="1" applyBorder="1" applyAlignment="1">
      <alignment horizontal="center"/>
    </xf>
    <xf numFmtId="0" fontId="5" fillId="0" borderId="77" xfId="1" applyFont="1" applyFill="1" applyBorder="1" applyAlignment="1"/>
    <xf numFmtId="0" fontId="5" fillId="0" borderId="78" xfId="1" applyFont="1" applyFill="1" applyBorder="1" applyAlignment="1"/>
    <xf numFmtId="0" fontId="5" fillId="0" borderId="79" xfId="1" applyFont="1" applyFill="1" applyBorder="1" applyAlignment="1"/>
    <xf numFmtId="0" fontId="5" fillId="0" borderId="80" xfId="2" applyNumberFormat="1" applyFont="1" applyFill="1" applyBorder="1" applyAlignment="1">
      <alignment horizontal="center" vertical="center"/>
    </xf>
    <xf numFmtId="0" fontId="15" fillId="0" borderId="9" xfId="2" applyFont="1" applyFill="1" applyBorder="1" applyAlignment="1"/>
    <xf numFmtId="0" fontId="15" fillId="0" borderId="35" xfId="2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51" xfId="1" applyFont="1" applyFill="1" applyBorder="1" applyAlignment="1">
      <alignment horizontal="center"/>
    </xf>
    <xf numFmtId="0" fontId="5" fillId="0" borderId="41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44" xfId="1" applyFont="1" applyBorder="1" applyAlignment="1">
      <alignment vertical="center" wrapText="1"/>
    </xf>
    <xf numFmtId="0" fontId="5" fillId="0" borderId="45" xfId="1" applyFont="1" applyBorder="1" applyAlignment="1">
      <alignment vertical="center" wrapText="1"/>
    </xf>
    <xf numFmtId="0" fontId="5" fillId="0" borderId="43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51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4" fillId="0" borderId="51" xfId="1" applyFont="1" applyBorder="1" applyAlignment="1">
      <alignment horizontal="center"/>
    </xf>
    <xf numFmtId="0" fontId="4" fillId="0" borderId="41" xfId="1" applyFont="1" applyBorder="1" applyAlignment="1">
      <alignment horizontal="center"/>
    </xf>
    <xf numFmtId="0" fontId="4" fillId="0" borderId="42" xfId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51" xfId="1" applyFont="1" applyFill="1" applyBorder="1" applyAlignment="1">
      <alignment horizontal="center"/>
    </xf>
    <xf numFmtId="0" fontId="4" fillId="0" borderId="41" xfId="1" applyFont="1" applyFill="1" applyBorder="1" applyAlignment="1">
      <alignment horizontal="center"/>
    </xf>
    <xf numFmtId="0" fontId="4" fillId="0" borderId="42" xfId="1" applyFont="1" applyFill="1" applyBorder="1" applyAlignment="1">
      <alignment horizontal="center"/>
    </xf>
    <xf numFmtId="0" fontId="4" fillId="0" borderId="54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55" xfId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/>
    <xf numFmtId="0" fontId="9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Alignment="1"/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44" xfId="1" applyFont="1" applyBorder="1" applyAlignment="1">
      <alignment horizontal="center" vertical="center" textRotation="90" wrapText="1"/>
    </xf>
    <xf numFmtId="0" fontId="4" fillId="0" borderId="45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4" fillId="0" borderId="10" xfId="1" applyFont="1" applyBorder="1" applyAlignment="1">
      <alignment horizontal="right"/>
    </xf>
    <xf numFmtId="0" fontId="4" fillId="0" borderId="16" xfId="2" applyFont="1" applyBorder="1" applyAlignment="1">
      <alignment horizontal="center" vertical="center" textRotation="90"/>
    </xf>
    <xf numFmtId="0" fontId="4" fillId="0" borderId="59" xfId="2" applyFont="1" applyBorder="1" applyAlignment="1">
      <alignment horizontal="center" vertical="center" textRotation="90"/>
    </xf>
    <xf numFmtId="0" fontId="4" fillId="0" borderId="18" xfId="2" applyFont="1" applyBorder="1" applyAlignment="1">
      <alignment horizontal="center" vertical="center" textRotation="90"/>
    </xf>
    <xf numFmtId="0" fontId="4" fillId="0" borderId="19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9" fillId="0" borderId="0" xfId="0" applyFont="1" applyAlignment="1"/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topLeftCell="A52" zoomScaleNormal="100" workbookViewId="0">
      <selection activeCell="L94" sqref="L94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5.42578125" customWidth="1"/>
    <col min="5" max="5" width="8.5703125" customWidth="1"/>
    <col min="6" max="6" width="6.42578125" customWidth="1"/>
    <col min="7" max="7" width="16.5703125" customWidth="1"/>
    <col min="8" max="8" width="8.5703125" customWidth="1"/>
    <col min="9" max="9" width="5.42578125" style="1" customWidth="1"/>
    <col min="10" max="10" width="6.85546875" customWidth="1"/>
    <col min="11" max="12" width="6.5703125" customWidth="1"/>
    <col min="14" max="14" width="7.28515625" style="1" customWidth="1"/>
    <col min="15" max="15" width="5" customWidth="1"/>
    <col min="16" max="16" width="7.140625" customWidth="1"/>
    <col min="17" max="17" width="19.28515625" customWidth="1"/>
  </cols>
  <sheetData>
    <row r="1" spans="1:18" ht="15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8" ht="15.7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</row>
    <row r="3" spans="1:18" ht="15.7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8" ht="18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18" ht="18.75">
      <c r="A5" s="7"/>
      <c r="B5" s="7"/>
      <c r="C5" s="7"/>
      <c r="D5" s="203" t="s">
        <v>3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7"/>
    </row>
    <row r="6" spans="1:18" ht="18.75">
      <c r="A6" s="7"/>
      <c r="B6" s="7"/>
      <c r="C6" s="7"/>
      <c r="D6" s="203" t="s">
        <v>117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7"/>
    </row>
    <row r="7" spans="1:18" ht="15.75">
      <c r="A7" s="200" t="s">
        <v>46</v>
      </c>
      <c r="B7" s="200"/>
      <c r="C7" s="200"/>
      <c r="D7" s="200"/>
      <c r="E7" s="2"/>
      <c r="F7" s="6"/>
      <c r="G7" s="6"/>
      <c r="H7" s="6"/>
      <c r="I7" s="6"/>
      <c r="J7" s="6"/>
      <c r="K7" s="6"/>
      <c r="L7" s="6"/>
      <c r="M7" s="6"/>
      <c r="N7" s="28"/>
      <c r="O7" s="6"/>
      <c r="P7" s="199" t="s">
        <v>4</v>
      </c>
      <c r="Q7" s="199"/>
    </row>
    <row r="8" spans="1:18" ht="15.75">
      <c r="A8" s="200" t="s">
        <v>5</v>
      </c>
      <c r="B8" s="200"/>
      <c r="C8" s="3"/>
      <c r="D8" s="2"/>
      <c r="E8" s="2"/>
      <c r="F8" s="6"/>
      <c r="G8" s="6"/>
      <c r="H8" s="6"/>
      <c r="I8" s="6"/>
      <c r="J8" s="6"/>
      <c r="K8" s="6"/>
      <c r="L8" s="6"/>
      <c r="M8" s="6"/>
      <c r="N8" s="28"/>
      <c r="O8" s="5"/>
      <c r="P8" s="199" t="s">
        <v>6</v>
      </c>
      <c r="Q8" s="199"/>
    </row>
    <row r="9" spans="1:18" ht="15.75" thickBot="1">
      <c r="A9" s="2"/>
      <c r="B9" s="4"/>
      <c r="C9" s="1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15"/>
      <c r="Q9" s="15"/>
      <c r="R9" s="19"/>
    </row>
    <row r="10" spans="1:18" ht="15" customHeight="1" thickBot="1">
      <c r="A10" s="201" t="s">
        <v>8</v>
      </c>
      <c r="B10" s="177" t="s">
        <v>9</v>
      </c>
      <c r="C10" s="177"/>
      <c r="D10" s="177"/>
      <c r="E10" s="175" t="s">
        <v>10</v>
      </c>
      <c r="F10" s="177" t="s">
        <v>11</v>
      </c>
      <c r="G10" s="177" t="s">
        <v>12</v>
      </c>
      <c r="H10" s="177" t="s">
        <v>13</v>
      </c>
      <c r="I10" s="175" t="s">
        <v>31</v>
      </c>
      <c r="J10" s="177" t="s">
        <v>14</v>
      </c>
      <c r="K10" s="174" t="s">
        <v>15</v>
      </c>
      <c r="L10" s="174"/>
      <c r="M10" s="177" t="s">
        <v>16</v>
      </c>
      <c r="N10" s="178" t="s">
        <v>21</v>
      </c>
      <c r="O10" s="172" t="s">
        <v>17</v>
      </c>
      <c r="P10" s="177" t="s">
        <v>18</v>
      </c>
      <c r="Q10" s="177" t="s">
        <v>19</v>
      </c>
      <c r="R10" s="19"/>
    </row>
    <row r="11" spans="1:18" ht="27.75" customHeight="1" thickBot="1">
      <c r="A11" s="202"/>
      <c r="B11" s="177"/>
      <c r="C11" s="177"/>
      <c r="D11" s="177"/>
      <c r="E11" s="176"/>
      <c r="F11" s="177"/>
      <c r="G11" s="177"/>
      <c r="H11" s="177"/>
      <c r="I11" s="176"/>
      <c r="J11" s="177"/>
      <c r="K11" s="60" t="s">
        <v>20</v>
      </c>
      <c r="L11" s="60" t="s">
        <v>21</v>
      </c>
      <c r="M11" s="177"/>
      <c r="N11" s="179"/>
      <c r="O11" s="173"/>
      <c r="P11" s="177"/>
      <c r="Q11" s="177"/>
      <c r="R11" s="19"/>
    </row>
    <row r="12" spans="1:18" s="1" customFormat="1" ht="19.149999999999999" customHeight="1" thickBot="1">
      <c r="A12" s="183" t="s">
        <v>27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5"/>
      <c r="R12" s="19"/>
    </row>
    <row r="13" spans="1:18" ht="15.75" thickBot="1">
      <c r="A13" s="180" t="s">
        <v>7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2"/>
      <c r="R13" s="19"/>
    </row>
    <row r="14" spans="1:18">
      <c r="A14" s="66">
        <v>1</v>
      </c>
      <c r="B14" s="44" t="s">
        <v>70</v>
      </c>
      <c r="C14" s="64"/>
      <c r="D14" s="45"/>
      <c r="E14" s="24">
        <v>1996</v>
      </c>
      <c r="F14" s="25" t="s">
        <v>49</v>
      </c>
      <c r="G14" s="23" t="s">
        <v>35</v>
      </c>
      <c r="H14" s="26">
        <v>61</v>
      </c>
      <c r="I14" s="27">
        <v>24</v>
      </c>
      <c r="J14" s="24">
        <v>106</v>
      </c>
      <c r="K14" s="24">
        <v>131</v>
      </c>
      <c r="L14" s="17">
        <f t="shared" ref="L14:L19" si="0">K14/2</f>
        <v>65.5</v>
      </c>
      <c r="M14" s="17">
        <f t="shared" ref="M14:M19" si="1">J14+L14</f>
        <v>171.5</v>
      </c>
      <c r="N14" s="71">
        <f>1*M14</f>
        <v>171.5</v>
      </c>
      <c r="O14" s="24">
        <v>20</v>
      </c>
      <c r="P14" s="21" t="s">
        <v>104</v>
      </c>
      <c r="Q14" s="46" t="s">
        <v>71</v>
      </c>
      <c r="R14" s="19"/>
    </row>
    <row r="15" spans="1:18">
      <c r="A15" s="16">
        <v>2</v>
      </c>
      <c r="B15" s="48" t="s">
        <v>87</v>
      </c>
      <c r="C15" s="48"/>
      <c r="D15" s="49"/>
      <c r="E15" s="50">
        <v>1998</v>
      </c>
      <c r="F15" s="51">
        <v>1</v>
      </c>
      <c r="G15" s="52" t="s">
        <v>85</v>
      </c>
      <c r="H15" s="53">
        <v>63</v>
      </c>
      <c r="I15" s="54">
        <v>24</v>
      </c>
      <c r="J15" s="55">
        <v>110</v>
      </c>
      <c r="K15" s="55">
        <v>110</v>
      </c>
      <c r="L15" s="17">
        <f t="shared" si="0"/>
        <v>55</v>
      </c>
      <c r="M15" s="17">
        <f t="shared" si="1"/>
        <v>165</v>
      </c>
      <c r="N15" s="56">
        <f>1*M15</f>
        <v>165</v>
      </c>
      <c r="O15" s="51">
        <v>18</v>
      </c>
      <c r="P15" s="57">
        <v>1</v>
      </c>
      <c r="Q15" s="22" t="s">
        <v>39</v>
      </c>
      <c r="R15" s="19"/>
    </row>
    <row r="16" spans="1:18" s="1" customFormat="1">
      <c r="A16" s="111">
        <v>3</v>
      </c>
      <c r="B16" s="48" t="s">
        <v>63</v>
      </c>
      <c r="C16" s="48"/>
      <c r="D16" s="49"/>
      <c r="E16" s="50">
        <v>1998</v>
      </c>
      <c r="F16" s="83">
        <v>1</v>
      </c>
      <c r="G16" s="52" t="s">
        <v>35</v>
      </c>
      <c r="H16" s="53">
        <v>62</v>
      </c>
      <c r="I16" s="54">
        <v>24</v>
      </c>
      <c r="J16" s="52">
        <v>96</v>
      </c>
      <c r="K16" s="52">
        <v>60</v>
      </c>
      <c r="L16" s="80">
        <f t="shared" si="0"/>
        <v>30</v>
      </c>
      <c r="M16" s="80">
        <f t="shared" si="1"/>
        <v>126</v>
      </c>
      <c r="N16" s="82">
        <f>1*M16</f>
        <v>126</v>
      </c>
      <c r="O16" s="52">
        <v>16</v>
      </c>
      <c r="P16" s="57">
        <v>1</v>
      </c>
      <c r="Q16" s="112" t="s">
        <v>37</v>
      </c>
      <c r="R16" s="19"/>
    </row>
    <row r="17" spans="1:18" s="1" customFormat="1">
      <c r="A17" s="111">
        <v>4</v>
      </c>
      <c r="B17" s="91" t="s">
        <v>73</v>
      </c>
      <c r="C17" s="91"/>
      <c r="D17" s="92"/>
      <c r="E17" s="83">
        <v>2003</v>
      </c>
      <c r="F17" s="87" t="s">
        <v>58</v>
      </c>
      <c r="G17" s="52" t="s">
        <v>44</v>
      </c>
      <c r="H17" s="88">
        <v>62.5</v>
      </c>
      <c r="I17" s="89">
        <v>16</v>
      </c>
      <c r="J17" s="83">
        <v>60</v>
      </c>
      <c r="K17" s="83">
        <v>150</v>
      </c>
      <c r="L17" s="80">
        <f t="shared" si="0"/>
        <v>75</v>
      </c>
      <c r="M17" s="80">
        <f t="shared" si="1"/>
        <v>135</v>
      </c>
      <c r="N17" s="80">
        <f>0.6*M17</f>
        <v>81</v>
      </c>
      <c r="O17" s="52">
        <v>15</v>
      </c>
      <c r="P17" s="57" t="s">
        <v>109</v>
      </c>
      <c r="Q17" s="93" t="s">
        <v>67</v>
      </c>
      <c r="R17" s="19"/>
    </row>
    <row r="18" spans="1:18">
      <c r="A18" s="111">
        <v>5</v>
      </c>
      <c r="B18" s="65" t="s">
        <v>57</v>
      </c>
      <c r="C18" s="48"/>
      <c r="D18" s="49"/>
      <c r="E18" s="57">
        <v>2001</v>
      </c>
      <c r="F18" s="82" t="s">
        <v>58</v>
      </c>
      <c r="G18" s="52" t="s">
        <v>38</v>
      </c>
      <c r="H18" s="94">
        <v>59.2</v>
      </c>
      <c r="I18" s="79">
        <v>24</v>
      </c>
      <c r="J18" s="58">
        <v>40</v>
      </c>
      <c r="K18" s="58">
        <v>50</v>
      </c>
      <c r="L18" s="80">
        <f t="shared" si="0"/>
        <v>25</v>
      </c>
      <c r="M18" s="80">
        <f t="shared" si="1"/>
        <v>65</v>
      </c>
      <c r="N18" s="82">
        <f>1*M18</f>
        <v>65</v>
      </c>
      <c r="O18" s="58">
        <v>14</v>
      </c>
      <c r="P18" s="57" t="s">
        <v>105</v>
      </c>
      <c r="Q18" s="96" t="s">
        <v>59</v>
      </c>
      <c r="R18" s="19"/>
    </row>
    <row r="19" spans="1:18" s="1" customFormat="1" ht="15.75" thickBot="1">
      <c r="A19" s="111">
        <v>6</v>
      </c>
      <c r="B19" s="48" t="s">
        <v>69</v>
      </c>
      <c r="C19" s="48"/>
      <c r="D19" s="49"/>
      <c r="E19" s="50">
        <v>2004</v>
      </c>
      <c r="F19" s="83" t="s">
        <v>58</v>
      </c>
      <c r="G19" s="52" t="s">
        <v>32</v>
      </c>
      <c r="H19" s="53">
        <v>50</v>
      </c>
      <c r="I19" s="54">
        <v>16</v>
      </c>
      <c r="J19" s="52">
        <v>43</v>
      </c>
      <c r="K19" s="52">
        <v>101</v>
      </c>
      <c r="L19" s="80">
        <f t="shared" si="0"/>
        <v>50.5</v>
      </c>
      <c r="M19" s="80">
        <f t="shared" si="1"/>
        <v>93.5</v>
      </c>
      <c r="N19" s="82">
        <f>0.6*M19</f>
        <v>56.1</v>
      </c>
      <c r="O19" s="52">
        <v>13</v>
      </c>
      <c r="P19" s="57" t="s">
        <v>109</v>
      </c>
      <c r="Q19" s="166" t="s">
        <v>118</v>
      </c>
      <c r="R19" s="19"/>
    </row>
    <row r="20" spans="1:18" s="1" customFormat="1" ht="15.75" thickBot="1">
      <c r="A20" s="169" t="s">
        <v>26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1"/>
      <c r="R20" s="19"/>
    </row>
    <row r="21" spans="1:18" s="1" customFormat="1">
      <c r="A21" s="113">
        <v>1</v>
      </c>
      <c r="B21" s="73" t="s">
        <v>93</v>
      </c>
      <c r="C21" s="74"/>
      <c r="D21" s="75"/>
      <c r="E21" s="20">
        <v>1982</v>
      </c>
      <c r="F21" s="100">
        <v>2</v>
      </c>
      <c r="G21" s="23" t="s">
        <v>44</v>
      </c>
      <c r="H21" s="76">
        <v>66.8</v>
      </c>
      <c r="I21" s="103">
        <v>24</v>
      </c>
      <c r="J21" s="100">
        <v>82</v>
      </c>
      <c r="K21" s="100">
        <v>110</v>
      </c>
      <c r="L21" s="80">
        <f>K21/2</f>
        <v>55</v>
      </c>
      <c r="M21" s="80">
        <f>J21+L21</f>
        <v>137</v>
      </c>
      <c r="N21" s="114">
        <f>1*M21</f>
        <v>137</v>
      </c>
      <c r="O21" s="100">
        <v>20</v>
      </c>
      <c r="P21" s="20" t="s">
        <v>104</v>
      </c>
      <c r="Q21" s="104" t="s">
        <v>67</v>
      </c>
      <c r="R21" s="19"/>
    </row>
    <row r="22" spans="1:18" s="1" customFormat="1" ht="15.75" thickBot="1">
      <c r="A22" s="111">
        <v>2</v>
      </c>
      <c r="B22" s="115" t="s">
        <v>89</v>
      </c>
      <c r="C22" s="116"/>
      <c r="D22" s="117"/>
      <c r="E22" s="62">
        <v>2000</v>
      </c>
      <c r="F22" s="118" t="s">
        <v>58</v>
      </c>
      <c r="G22" s="61" t="s">
        <v>85</v>
      </c>
      <c r="H22" s="119">
        <v>64</v>
      </c>
      <c r="I22" s="54">
        <v>24</v>
      </c>
      <c r="J22" s="58">
        <v>55</v>
      </c>
      <c r="K22" s="58">
        <v>72</v>
      </c>
      <c r="L22" s="80">
        <f>K22/2</f>
        <v>36</v>
      </c>
      <c r="M22" s="80">
        <f>J22+L22</f>
        <v>91</v>
      </c>
      <c r="N22" s="120">
        <f>1*M22</f>
        <v>91</v>
      </c>
      <c r="O22" s="58">
        <v>18</v>
      </c>
      <c r="P22" s="50" t="s">
        <v>106</v>
      </c>
      <c r="Q22" s="96" t="s">
        <v>39</v>
      </c>
      <c r="R22" s="19"/>
    </row>
    <row r="23" spans="1:18" s="1" customFormat="1" ht="15.75" thickBot="1">
      <c r="A23" s="169" t="s">
        <v>23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1"/>
      <c r="R23" s="19"/>
    </row>
    <row r="24" spans="1:18" s="1" customFormat="1">
      <c r="A24" s="161">
        <v>1</v>
      </c>
      <c r="B24" s="162" t="s">
        <v>79</v>
      </c>
      <c r="C24" s="163"/>
      <c r="D24" s="164"/>
      <c r="E24" s="165">
        <v>1986</v>
      </c>
      <c r="F24" s="31" t="s">
        <v>55</v>
      </c>
      <c r="G24" s="52" t="s">
        <v>32</v>
      </c>
      <c r="H24" s="121">
        <v>72.8</v>
      </c>
      <c r="I24" s="122">
        <v>24</v>
      </c>
      <c r="J24" s="80">
        <v>105</v>
      </c>
      <c r="K24" s="80">
        <v>229</v>
      </c>
      <c r="L24" s="80">
        <f>K24/2</f>
        <v>114.5</v>
      </c>
      <c r="M24" s="80">
        <f>J24+L24</f>
        <v>219.5</v>
      </c>
      <c r="N24" s="82">
        <f>1*M24</f>
        <v>219.5</v>
      </c>
      <c r="O24" s="80">
        <v>20</v>
      </c>
      <c r="P24" s="21">
        <v>1</v>
      </c>
      <c r="Q24" s="123" t="s">
        <v>39</v>
      </c>
      <c r="R24" s="19"/>
    </row>
    <row r="25" spans="1:18" s="1" customFormat="1">
      <c r="A25" s="128">
        <v>2</v>
      </c>
      <c r="B25" s="105" t="s">
        <v>53</v>
      </c>
      <c r="C25" s="73"/>
      <c r="D25" s="75"/>
      <c r="E25" s="21">
        <v>2000</v>
      </c>
      <c r="F25" s="80">
        <v>1</v>
      </c>
      <c r="G25" s="23" t="s">
        <v>32</v>
      </c>
      <c r="H25" s="106">
        <v>73</v>
      </c>
      <c r="I25" s="95">
        <v>24</v>
      </c>
      <c r="J25" s="31">
        <v>115</v>
      </c>
      <c r="K25" s="31">
        <v>136</v>
      </c>
      <c r="L25" s="80">
        <f>K25/2</f>
        <v>68</v>
      </c>
      <c r="M25" s="80">
        <f>J25+L25</f>
        <v>183</v>
      </c>
      <c r="N25" s="80">
        <f>1*M25</f>
        <v>183</v>
      </c>
      <c r="O25" s="31">
        <v>18</v>
      </c>
      <c r="P25" s="21">
        <v>1</v>
      </c>
      <c r="Q25" s="107" t="s">
        <v>33</v>
      </c>
      <c r="R25" s="19"/>
    </row>
    <row r="26" spans="1:18" s="1" customFormat="1">
      <c r="A26" s="111">
        <v>3</v>
      </c>
      <c r="B26" s="63" t="s">
        <v>60</v>
      </c>
      <c r="C26" s="63"/>
      <c r="D26" s="77"/>
      <c r="E26" s="50">
        <v>1999</v>
      </c>
      <c r="F26" s="58">
        <v>2</v>
      </c>
      <c r="G26" s="52" t="s">
        <v>61</v>
      </c>
      <c r="H26" s="78">
        <v>70</v>
      </c>
      <c r="I26" s="79">
        <v>32</v>
      </c>
      <c r="J26" s="82">
        <v>45</v>
      </c>
      <c r="K26" s="82">
        <v>31</v>
      </c>
      <c r="L26" s="80">
        <f>K26/2</f>
        <v>15.5</v>
      </c>
      <c r="M26" s="80">
        <f>J26+L26</f>
        <v>60.5</v>
      </c>
      <c r="N26" s="80">
        <f>2*M26</f>
        <v>121</v>
      </c>
      <c r="O26" s="82">
        <v>16</v>
      </c>
      <c r="P26" s="57" t="s">
        <v>107</v>
      </c>
      <c r="Q26" s="81" t="s">
        <v>62</v>
      </c>
      <c r="R26" s="19"/>
    </row>
    <row r="27" spans="1:18" s="1" customFormat="1">
      <c r="A27" s="111">
        <v>4</v>
      </c>
      <c r="B27" s="63" t="s">
        <v>72</v>
      </c>
      <c r="C27" s="63"/>
      <c r="D27" s="77"/>
      <c r="E27" s="50">
        <v>2001</v>
      </c>
      <c r="F27" s="58" t="s">
        <v>58</v>
      </c>
      <c r="G27" s="52" t="s">
        <v>44</v>
      </c>
      <c r="H27" s="78">
        <v>71</v>
      </c>
      <c r="I27" s="79">
        <v>16</v>
      </c>
      <c r="J27" s="82">
        <v>100</v>
      </c>
      <c r="K27" s="82">
        <v>151</v>
      </c>
      <c r="L27" s="80">
        <f>K27/2</f>
        <v>75.5</v>
      </c>
      <c r="M27" s="80">
        <f>J27+L27</f>
        <v>175.5</v>
      </c>
      <c r="N27" s="80">
        <f>0.6*M27</f>
        <v>105.3</v>
      </c>
      <c r="O27" s="82">
        <v>15</v>
      </c>
      <c r="P27" s="57" t="s">
        <v>58</v>
      </c>
      <c r="Q27" s="81" t="s">
        <v>67</v>
      </c>
      <c r="R27" s="19"/>
    </row>
    <row r="28" spans="1:18" s="1" customFormat="1" ht="15.75" thickBot="1">
      <c r="A28" s="111">
        <v>5</v>
      </c>
      <c r="B28" s="48" t="s">
        <v>48</v>
      </c>
      <c r="C28" s="48"/>
      <c r="D28" s="49"/>
      <c r="E28" s="57">
        <v>2001</v>
      </c>
      <c r="F28" s="82" t="s">
        <v>49</v>
      </c>
      <c r="G28" s="52" t="s">
        <v>34</v>
      </c>
      <c r="H28" s="94">
        <v>68.7</v>
      </c>
      <c r="I28" s="54">
        <v>16</v>
      </c>
      <c r="J28" s="58">
        <v>62</v>
      </c>
      <c r="K28" s="58">
        <v>60</v>
      </c>
      <c r="L28" s="80">
        <f>K28/2</f>
        <v>30</v>
      </c>
      <c r="M28" s="80">
        <f>J28+L28</f>
        <v>92</v>
      </c>
      <c r="N28" s="80">
        <f>0.6*M28</f>
        <v>55.199999999999996</v>
      </c>
      <c r="O28" s="58">
        <v>14</v>
      </c>
      <c r="P28" s="57" t="s">
        <v>108</v>
      </c>
      <c r="Q28" s="96" t="s">
        <v>50</v>
      </c>
      <c r="R28" s="19"/>
    </row>
    <row r="29" spans="1:18" s="1" customFormat="1" ht="15.75" thickBot="1">
      <c r="A29" s="169" t="s">
        <v>24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1"/>
      <c r="R29" s="19"/>
    </row>
    <row r="30" spans="1:18" s="1" customFormat="1">
      <c r="A30" s="113">
        <v>1</v>
      </c>
      <c r="B30" s="47" t="s">
        <v>99</v>
      </c>
      <c r="C30" s="108"/>
      <c r="D30" s="124"/>
      <c r="E30" s="20">
        <v>1978</v>
      </c>
      <c r="F30" s="31" t="s">
        <v>76</v>
      </c>
      <c r="G30" s="23" t="s">
        <v>100</v>
      </c>
      <c r="H30" s="121">
        <v>78.400000000000006</v>
      </c>
      <c r="I30" s="122">
        <v>32</v>
      </c>
      <c r="J30" s="23">
        <v>61</v>
      </c>
      <c r="K30" s="23">
        <v>92</v>
      </c>
      <c r="L30" s="80">
        <f t="shared" ref="L30:L35" si="2">K30/2</f>
        <v>46</v>
      </c>
      <c r="M30" s="80">
        <f t="shared" ref="M30:M35" si="3">J30+L30</f>
        <v>107</v>
      </c>
      <c r="N30" s="80">
        <f>2*M30</f>
        <v>214</v>
      </c>
      <c r="O30" s="100">
        <v>20</v>
      </c>
      <c r="P30" s="21" t="s">
        <v>107</v>
      </c>
      <c r="Q30" s="123" t="s">
        <v>39</v>
      </c>
      <c r="R30" s="19"/>
    </row>
    <row r="31" spans="1:18" s="1" customFormat="1">
      <c r="A31" s="111">
        <v>2</v>
      </c>
      <c r="B31" s="63" t="s">
        <v>97</v>
      </c>
      <c r="C31" s="72"/>
      <c r="D31" s="77"/>
      <c r="E31" s="50">
        <v>1997</v>
      </c>
      <c r="F31" s="58">
        <v>1</v>
      </c>
      <c r="G31" s="52" t="s">
        <v>35</v>
      </c>
      <c r="H31" s="78">
        <v>76.900000000000006</v>
      </c>
      <c r="I31" s="79">
        <v>24</v>
      </c>
      <c r="J31" s="52">
        <v>113</v>
      </c>
      <c r="K31" s="52">
        <v>130</v>
      </c>
      <c r="L31" s="80">
        <f t="shared" si="2"/>
        <v>65</v>
      </c>
      <c r="M31" s="80">
        <f t="shared" si="3"/>
        <v>178</v>
      </c>
      <c r="N31" s="82">
        <f>1*M31</f>
        <v>178</v>
      </c>
      <c r="O31" s="52">
        <v>18</v>
      </c>
      <c r="P31" s="57">
        <v>1</v>
      </c>
      <c r="Q31" s="81" t="s">
        <v>37</v>
      </c>
      <c r="R31" s="19"/>
    </row>
    <row r="32" spans="1:18" s="1" customFormat="1">
      <c r="A32" s="111">
        <v>3</v>
      </c>
      <c r="B32" s="97" t="s">
        <v>52</v>
      </c>
      <c r="C32" s="91"/>
      <c r="D32" s="99"/>
      <c r="E32" s="100">
        <v>1977</v>
      </c>
      <c r="F32" s="101">
        <v>3</v>
      </c>
      <c r="G32" s="52" t="s">
        <v>34</v>
      </c>
      <c r="H32" s="102">
        <v>81</v>
      </c>
      <c r="I32" s="103">
        <v>16</v>
      </c>
      <c r="J32" s="83">
        <v>119</v>
      </c>
      <c r="K32" s="83">
        <v>202</v>
      </c>
      <c r="L32" s="80">
        <f t="shared" si="2"/>
        <v>101</v>
      </c>
      <c r="M32" s="80">
        <f t="shared" si="3"/>
        <v>220</v>
      </c>
      <c r="N32" s="82">
        <f>0.6*M32</f>
        <v>132</v>
      </c>
      <c r="O32" s="83">
        <v>16</v>
      </c>
      <c r="P32" s="57" t="s">
        <v>58</v>
      </c>
      <c r="Q32" s="104" t="s">
        <v>50</v>
      </c>
      <c r="R32" s="19"/>
    </row>
    <row r="33" spans="1:18" s="1" customFormat="1">
      <c r="A33" s="111">
        <v>4</v>
      </c>
      <c r="B33" s="63" t="s">
        <v>36</v>
      </c>
      <c r="C33" s="63"/>
      <c r="D33" s="77"/>
      <c r="E33" s="50">
        <v>1996</v>
      </c>
      <c r="F33" s="58">
        <v>1</v>
      </c>
      <c r="G33" s="52" t="s">
        <v>35</v>
      </c>
      <c r="H33" s="78">
        <v>79.5</v>
      </c>
      <c r="I33" s="79">
        <v>24</v>
      </c>
      <c r="J33" s="83">
        <v>80</v>
      </c>
      <c r="K33" s="83">
        <v>93</v>
      </c>
      <c r="L33" s="80">
        <f t="shared" si="2"/>
        <v>46.5</v>
      </c>
      <c r="M33" s="80">
        <f t="shared" si="3"/>
        <v>126.5</v>
      </c>
      <c r="N33" s="82">
        <f>1*M33</f>
        <v>126.5</v>
      </c>
      <c r="O33" s="83">
        <v>15</v>
      </c>
      <c r="P33" s="57">
        <v>2</v>
      </c>
      <c r="Q33" s="81" t="s">
        <v>37</v>
      </c>
      <c r="R33" s="19"/>
    </row>
    <row r="34" spans="1:18" s="1" customFormat="1">
      <c r="A34" s="111">
        <v>5</v>
      </c>
      <c r="B34" s="63" t="s">
        <v>75</v>
      </c>
      <c r="C34" s="63"/>
      <c r="D34" s="77"/>
      <c r="E34" s="50">
        <v>1997</v>
      </c>
      <c r="F34" s="58" t="s">
        <v>76</v>
      </c>
      <c r="G34" s="52" t="s">
        <v>32</v>
      </c>
      <c r="H34" s="78">
        <v>74.2</v>
      </c>
      <c r="I34" s="79">
        <v>32</v>
      </c>
      <c r="J34" s="61">
        <v>25</v>
      </c>
      <c r="K34" s="61">
        <v>21</v>
      </c>
      <c r="L34" s="80">
        <f t="shared" si="2"/>
        <v>10.5</v>
      </c>
      <c r="M34" s="80">
        <f t="shared" si="3"/>
        <v>35.5</v>
      </c>
      <c r="N34" s="82">
        <f>2*M34</f>
        <v>71</v>
      </c>
      <c r="O34" s="52">
        <v>14</v>
      </c>
      <c r="P34" s="62" t="s">
        <v>107</v>
      </c>
      <c r="Q34" s="81" t="s">
        <v>39</v>
      </c>
      <c r="R34" s="19"/>
    </row>
    <row r="35" spans="1:18" s="1" customFormat="1" ht="15.75" thickBot="1">
      <c r="A35" s="111">
        <v>6</v>
      </c>
      <c r="B35" s="65" t="s">
        <v>68</v>
      </c>
      <c r="C35" s="48"/>
      <c r="D35" s="49"/>
      <c r="E35" s="57">
        <v>2001</v>
      </c>
      <c r="F35" s="82" t="s">
        <v>49</v>
      </c>
      <c r="G35" s="52" t="s">
        <v>38</v>
      </c>
      <c r="H35" s="94">
        <v>78.5</v>
      </c>
      <c r="I35" s="54">
        <v>24</v>
      </c>
      <c r="J35" s="125">
        <v>22</v>
      </c>
      <c r="K35" s="125">
        <v>60</v>
      </c>
      <c r="L35" s="80">
        <f t="shared" si="2"/>
        <v>30</v>
      </c>
      <c r="M35" s="80">
        <f t="shared" si="3"/>
        <v>52</v>
      </c>
      <c r="N35" s="82">
        <f>1*M35</f>
        <v>52</v>
      </c>
      <c r="O35" s="58">
        <v>13</v>
      </c>
      <c r="P35" s="62" t="s">
        <v>107</v>
      </c>
      <c r="Q35" s="96" t="s">
        <v>59</v>
      </c>
      <c r="R35" s="19"/>
    </row>
    <row r="36" spans="1:18" s="1" customFormat="1" ht="15.75" thickBot="1">
      <c r="A36" s="169" t="s">
        <v>25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1"/>
      <c r="R36" s="19"/>
    </row>
    <row r="37" spans="1:18" s="1" customFormat="1">
      <c r="A37" s="113">
        <v>1</v>
      </c>
      <c r="B37" s="47" t="s">
        <v>54</v>
      </c>
      <c r="C37" s="108"/>
      <c r="D37" s="124"/>
      <c r="E37" s="20">
        <v>1973</v>
      </c>
      <c r="F37" s="31" t="s">
        <v>55</v>
      </c>
      <c r="G37" s="23" t="s">
        <v>34</v>
      </c>
      <c r="H37" s="121">
        <v>96.7</v>
      </c>
      <c r="I37" s="122">
        <v>32</v>
      </c>
      <c r="J37" s="80">
        <v>77</v>
      </c>
      <c r="K37" s="80">
        <v>126</v>
      </c>
      <c r="L37" s="80">
        <f t="shared" ref="L37:L42" si="4">K37/2</f>
        <v>63</v>
      </c>
      <c r="M37" s="80">
        <f t="shared" ref="M37:M42" si="5">J37+L37</f>
        <v>140</v>
      </c>
      <c r="N37" s="80">
        <f>2*M37</f>
        <v>280</v>
      </c>
      <c r="O37" s="80">
        <v>20</v>
      </c>
      <c r="P37" s="21" t="s">
        <v>76</v>
      </c>
      <c r="Q37" s="107" t="s">
        <v>56</v>
      </c>
      <c r="R37" s="19"/>
    </row>
    <row r="38" spans="1:18" s="1" customFormat="1">
      <c r="A38" s="111">
        <v>2</v>
      </c>
      <c r="B38" s="91" t="s">
        <v>103</v>
      </c>
      <c r="C38" s="91"/>
      <c r="D38" s="92"/>
      <c r="E38" s="83">
        <v>1998</v>
      </c>
      <c r="F38" s="87">
        <v>1</v>
      </c>
      <c r="G38" s="52" t="s">
        <v>35</v>
      </c>
      <c r="H38" s="88">
        <v>85.6</v>
      </c>
      <c r="I38" s="89">
        <v>24</v>
      </c>
      <c r="J38" s="83">
        <v>115</v>
      </c>
      <c r="K38" s="83">
        <v>201</v>
      </c>
      <c r="L38" s="80">
        <f t="shared" si="4"/>
        <v>100.5</v>
      </c>
      <c r="M38" s="80">
        <f t="shared" si="5"/>
        <v>215.5</v>
      </c>
      <c r="N38" s="80">
        <f>1*M38</f>
        <v>215.5</v>
      </c>
      <c r="O38" s="83">
        <v>18</v>
      </c>
      <c r="P38" s="57">
        <v>1</v>
      </c>
      <c r="Q38" s="93" t="s">
        <v>37</v>
      </c>
      <c r="R38" s="19"/>
    </row>
    <row r="39" spans="1:18" s="1" customFormat="1">
      <c r="A39" s="111">
        <v>3</v>
      </c>
      <c r="B39" s="91" t="s">
        <v>86</v>
      </c>
      <c r="C39" s="91"/>
      <c r="D39" s="92"/>
      <c r="E39" s="83">
        <v>1977</v>
      </c>
      <c r="F39" s="87">
        <v>1</v>
      </c>
      <c r="G39" s="52" t="s">
        <v>35</v>
      </c>
      <c r="H39" s="88">
        <v>114</v>
      </c>
      <c r="I39" s="89">
        <v>24</v>
      </c>
      <c r="J39" s="83">
        <v>100</v>
      </c>
      <c r="K39" s="83">
        <v>174</v>
      </c>
      <c r="L39" s="80">
        <f t="shared" si="4"/>
        <v>87</v>
      </c>
      <c r="M39" s="80">
        <f t="shared" si="5"/>
        <v>187</v>
      </c>
      <c r="N39" s="80">
        <f>1*M39</f>
        <v>187</v>
      </c>
      <c r="O39" s="83">
        <v>16</v>
      </c>
      <c r="P39" s="57">
        <v>1</v>
      </c>
      <c r="Q39" s="93" t="s">
        <v>39</v>
      </c>
      <c r="R39" s="19"/>
    </row>
    <row r="40" spans="1:18" s="1" customFormat="1">
      <c r="A40" s="111">
        <v>4</v>
      </c>
      <c r="B40" s="63" t="s">
        <v>96</v>
      </c>
      <c r="C40" s="63"/>
      <c r="D40" s="77"/>
      <c r="E40" s="50">
        <v>1999</v>
      </c>
      <c r="F40" s="58" t="s">
        <v>49</v>
      </c>
      <c r="G40" s="52" t="s">
        <v>35</v>
      </c>
      <c r="H40" s="78">
        <v>89.7</v>
      </c>
      <c r="I40" s="79">
        <v>24</v>
      </c>
      <c r="J40" s="82">
        <v>72</v>
      </c>
      <c r="K40" s="82">
        <v>131</v>
      </c>
      <c r="L40" s="80">
        <f t="shared" si="4"/>
        <v>65.5</v>
      </c>
      <c r="M40" s="80">
        <f t="shared" si="5"/>
        <v>137.5</v>
      </c>
      <c r="N40" s="82">
        <f>1*M40</f>
        <v>137.5</v>
      </c>
      <c r="O40" s="82">
        <v>15</v>
      </c>
      <c r="P40" s="57" t="s">
        <v>106</v>
      </c>
      <c r="Q40" s="81" t="s">
        <v>37</v>
      </c>
      <c r="R40" s="19"/>
    </row>
    <row r="41" spans="1:18" s="1" customFormat="1">
      <c r="A41" s="111">
        <v>5</v>
      </c>
      <c r="B41" s="91" t="s">
        <v>98</v>
      </c>
      <c r="C41" s="91"/>
      <c r="D41" s="92"/>
      <c r="E41" s="83">
        <v>1997</v>
      </c>
      <c r="F41" s="87" t="s">
        <v>49</v>
      </c>
      <c r="G41" s="52" t="s">
        <v>85</v>
      </c>
      <c r="H41" s="88">
        <v>88</v>
      </c>
      <c r="I41" s="89">
        <v>24</v>
      </c>
      <c r="J41" s="83">
        <v>81</v>
      </c>
      <c r="K41" s="83">
        <v>105</v>
      </c>
      <c r="L41" s="80">
        <f t="shared" si="4"/>
        <v>52.5</v>
      </c>
      <c r="M41" s="80">
        <f t="shared" si="5"/>
        <v>133.5</v>
      </c>
      <c r="N41" s="82">
        <f>1*M41</f>
        <v>133.5</v>
      </c>
      <c r="O41" s="82">
        <v>14</v>
      </c>
      <c r="P41" s="57" t="s">
        <v>106</v>
      </c>
      <c r="Q41" s="93" t="s">
        <v>39</v>
      </c>
      <c r="R41" s="19"/>
    </row>
    <row r="42" spans="1:18" s="1" customFormat="1" ht="15.75" thickBot="1">
      <c r="A42" s="111">
        <v>6</v>
      </c>
      <c r="B42" s="84" t="s">
        <v>95</v>
      </c>
      <c r="C42" s="85"/>
      <c r="D42" s="77"/>
      <c r="E42" s="86">
        <v>1996</v>
      </c>
      <c r="F42" s="83">
        <v>2</v>
      </c>
      <c r="G42" s="87" t="s">
        <v>61</v>
      </c>
      <c r="H42" s="88">
        <v>88.5</v>
      </c>
      <c r="I42" s="89">
        <v>32</v>
      </c>
      <c r="J42" s="83">
        <v>42</v>
      </c>
      <c r="K42" s="83">
        <v>28</v>
      </c>
      <c r="L42" s="80">
        <f t="shared" si="4"/>
        <v>14</v>
      </c>
      <c r="M42" s="80">
        <f t="shared" si="5"/>
        <v>56</v>
      </c>
      <c r="N42" s="82">
        <f>2*M42</f>
        <v>112</v>
      </c>
      <c r="O42" s="83">
        <v>13</v>
      </c>
      <c r="P42" s="57" t="s">
        <v>107</v>
      </c>
      <c r="Q42" s="90" t="s">
        <v>62</v>
      </c>
      <c r="R42" s="19"/>
    </row>
    <row r="43" spans="1:18" s="1" customFormat="1" ht="15.75" thickBot="1">
      <c r="A43" s="188" t="s">
        <v>22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90"/>
      <c r="R43" s="19"/>
    </row>
    <row r="44" spans="1:18" s="1" customFormat="1" ht="15.75" thickBot="1">
      <c r="A44" s="188" t="s">
        <v>82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90"/>
      <c r="R44" s="19"/>
    </row>
    <row r="45" spans="1:18" s="1" customFormat="1" ht="15.75" thickBot="1">
      <c r="A45" s="169" t="s">
        <v>23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1"/>
      <c r="R45" s="19"/>
    </row>
    <row r="46" spans="1:18" s="1" customFormat="1" ht="15.75" thickBot="1">
      <c r="A46" s="113">
        <v>1</v>
      </c>
      <c r="B46" s="65" t="s">
        <v>57</v>
      </c>
      <c r="C46" s="48"/>
      <c r="D46" s="49"/>
      <c r="E46" s="57">
        <v>2001</v>
      </c>
      <c r="F46" s="82" t="s">
        <v>58</v>
      </c>
      <c r="G46" s="52" t="s">
        <v>38</v>
      </c>
      <c r="H46" s="94">
        <v>59.2</v>
      </c>
      <c r="I46" s="95">
        <v>16</v>
      </c>
      <c r="J46" s="31">
        <v>65</v>
      </c>
      <c r="K46" s="31"/>
      <c r="L46" s="80"/>
      <c r="M46" s="80"/>
      <c r="N46" s="80">
        <f>0.6*J46</f>
        <v>39</v>
      </c>
      <c r="O46" s="31">
        <v>20</v>
      </c>
      <c r="P46" s="21" t="s">
        <v>109</v>
      </c>
      <c r="Q46" s="96" t="s">
        <v>59</v>
      </c>
      <c r="R46" s="19"/>
    </row>
    <row r="47" spans="1:18" s="1" customFormat="1" ht="15.75" thickBot="1">
      <c r="A47" s="169" t="s">
        <v>24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1"/>
      <c r="R47" s="19"/>
    </row>
    <row r="48" spans="1:18" s="1" customFormat="1">
      <c r="A48" s="113">
        <v>1</v>
      </c>
      <c r="B48" s="47" t="s">
        <v>101</v>
      </c>
      <c r="C48" s="108"/>
      <c r="D48" s="124"/>
      <c r="E48" s="20">
        <v>1987</v>
      </c>
      <c r="F48" s="31" t="s">
        <v>55</v>
      </c>
      <c r="G48" s="23" t="s">
        <v>35</v>
      </c>
      <c r="H48" s="121">
        <v>81.5</v>
      </c>
      <c r="I48" s="122">
        <v>24</v>
      </c>
      <c r="J48" s="80">
        <v>109</v>
      </c>
      <c r="K48" s="80"/>
      <c r="L48" s="80"/>
      <c r="M48" s="80"/>
      <c r="N48" s="80">
        <f>1*J48</f>
        <v>109</v>
      </c>
      <c r="O48" s="23">
        <v>20</v>
      </c>
      <c r="P48" s="21">
        <v>1</v>
      </c>
      <c r="Q48" s="123" t="s">
        <v>39</v>
      </c>
      <c r="R48" s="19"/>
    </row>
    <row r="49" spans="1:18" s="1" customFormat="1">
      <c r="A49" s="111">
        <v>2</v>
      </c>
      <c r="B49" s="91" t="s">
        <v>43</v>
      </c>
      <c r="C49" s="91"/>
      <c r="D49" s="92"/>
      <c r="E49" s="83">
        <v>1995</v>
      </c>
      <c r="F49" s="87" t="s">
        <v>76</v>
      </c>
      <c r="G49" s="52" t="s">
        <v>35</v>
      </c>
      <c r="H49" s="88">
        <v>78.5</v>
      </c>
      <c r="I49" s="89">
        <v>32</v>
      </c>
      <c r="J49" s="126">
        <v>40</v>
      </c>
      <c r="K49" s="126"/>
      <c r="L49" s="80"/>
      <c r="M49" s="80"/>
      <c r="N49" s="82">
        <f>J49*1.5</f>
        <v>60</v>
      </c>
      <c r="O49" s="83">
        <v>18</v>
      </c>
      <c r="P49" s="62" t="s">
        <v>107</v>
      </c>
      <c r="Q49" s="93" t="s">
        <v>37</v>
      </c>
      <c r="R49" s="19"/>
    </row>
    <row r="50" spans="1:18" s="1" customFormat="1" ht="15.75" thickBot="1">
      <c r="A50" s="111">
        <v>3</v>
      </c>
      <c r="B50" s="105" t="s">
        <v>68</v>
      </c>
      <c r="C50" s="48"/>
      <c r="D50" s="75"/>
      <c r="E50" s="21">
        <v>2001</v>
      </c>
      <c r="F50" s="80" t="s">
        <v>49</v>
      </c>
      <c r="G50" s="52" t="s">
        <v>38</v>
      </c>
      <c r="H50" s="106">
        <v>78.5</v>
      </c>
      <c r="I50" s="95">
        <v>16</v>
      </c>
      <c r="J50" s="82">
        <v>40</v>
      </c>
      <c r="K50" s="82"/>
      <c r="L50" s="82"/>
      <c r="M50" s="80"/>
      <c r="N50" s="80">
        <f>0.6*J50</f>
        <v>24</v>
      </c>
      <c r="O50" s="82">
        <v>16</v>
      </c>
      <c r="P50" s="57" t="s">
        <v>107</v>
      </c>
      <c r="Q50" s="107" t="s">
        <v>59</v>
      </c>
      <c r="R50" s="19"/>
    </row>
    <row r="51" spans="1:18" s="1" customFormat="1" ht="15.75" thickBot="1">
      <c r="A51" s="169" t="s">
        <v>25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1"/>
      <c r="R51" s="19"/>
    </row>
    <row r="52" spans="1:18" s="1" customFormat="1">
      <c r="A52" s="113">
        <v>1</v>
      </c>
      <c r="B52" s="47" t="s">
        <v>94</v>
      </c>
      <c r="C52" s="108"/>
      <c r="D52" s="124"/>
      <c r="E52" s="20"/>
      <c r="F52" s="31" t="s">
        <v>55</v>
      </c>
      <c r="G52" s="23" t="s">
        <v>85</v>
      </c>
      <c r="H52" s="121">
        <v>88</v>
      </c>
      <c r="I52" s="122">
        <v>32</v>
      </c>
      <c r="J52" s="80">
        <v>71</v>
      </c>
      <c r="K52" s="80"/>
      <c r="L52" s="80"/>
      <c r="M52" s="80"/>
      <c r="N52" s="80">
        <f>1.5*J52</f>
        <v>106.5</v>
      </c>
      <c r="O52" s="80">
        <v>20</v>
      </c>
      <c r="P52" s="21" t="s">
        <v>76</v>
      </c>
      <c r="Q52" s="107" t="s">
        <v>39</v>
      </c>
      <c r="R52" s="19"/>
    </row>
    <row r="53" spans="1:18" s="1" customFormat="1" ht="16.5" customHeight="1">
      <c r="A53" s="111">
        <v>2</v>
      </c>
      <c r="B53" s="91" t="s">
        <v>102</v>
      </c>
      <c r="C53" s="91"/>
      <c r="D53" s="92"/>
      <c r="E53" s="83">
        <v>1973</v>
      </c>
      <c r="F53" s="87" t="s">
        <v>55</v>
      </c>
      <c r="G53" s="52" t="s">
        <v>34</v>
      </c>
      <c r="H53" s="88">
        <v>96.7</v>
      </c>
      <c r="I53" s="89">
        <v>24</v>
      </c>
      <c r="J53" s="83">
        <v>105</v>
      </c>
      <c r="K53" s="83"/>
      <c r="L53" s="82"/>
      <c r="M53" s="80"/>
      <c r="N53" s="80">
        <f>1*J53</f>
        <v>105</v>
      </c>
      <c r="O53" s="83">
        <v>18</v>
      </c>
      <c r="P53" s="57">
        <v>1</v>
      </c>
      <c r="Q53" s="104" t="s">
        <v>56</v>
      </c>
      <c r="R53" s="19"/>
    </row>
    <row r="54" spans="1:18" s="1" customFormat="1" ht="16.5" customHeight="1" thickBot="1">
      <c r="A54" s="191" t="s">
        <v>83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3"/>
      <c r="R54" s="19"/>
    </row>
    <row r="55" spans="1:18" s="1" customFormat="1" ht="15.75" thickBot="1">
      <c r="A55" s="191" t="s">
        <v>22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3"/>
      <c r="R55" s="19"/>
    </row>
    <row r="56" spans="1:18" s="1" customFormat="1" ht="15.75" thickBot="1">
      <c r="A56" s="169" t="s">
        <v>7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1"/>
      <c r="R56" s="19"/>
    </row>
    <row r="57" spans="1:18" s="1" customFormat="1" ht="15.75" thickBot="1">
      <c r="A57" s="113">
        <v>1</v>
      </c>
      <c r="B57" s="97" t="s">
        <v>84</v>
      </c>
      <c r="C57" s="98"/>
      <c r="D57" s="99"/>
      <c r="E57" s="100">
        <v>1997</v>
      </c>
      <c r="F57" s="101" t="s">
        <v>76</v>
      </c>
      <c r="G57" s="23" t="s">
        <v>85</v>
      </c>
      <c r="H57" s="102">
        <v>55.8</v>
      </c>
      <c r="I57" s="103">
        <v>16</v>
      </c>
      <c r="J57" s="100">
        <v>22</v>
      </c>
      <c r="K57" s="100"/>
      <c r="L57" s="80"/>
      <c r="M57" s="80"/>
      <c r="N57" s="80">
        <f>(I57*J57*0.6)/H57</f>
        <v>3.78494623655914</v>
      </c>
      <c r="O57" s="100">
        <v>20</v>
      </c>
      <c r="P57" s="21" t="s">
        <v>107</v>
      </c>
      <c r="Q57" s="104" t="s">
        <v>33</v>
      </c>
      <c r="R57" s="19"/>
    </row>
    <row r="58" spans="1:18" s="1" customFormat="1" ht="15.75" thickBot="1">
      <c r="A58" s="169" t="s">
        <v>47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1"/>
      <c r="R58" s="19"/>
    </row>
    <row r="59" spans="1:18" s="1" customFormat="1">
      <c r="A59" s="113">
        <v>1</v>
      </c>
      <c r="B59" s="105" t="s">
        <v>90</v>
      </c>
      <c r="C59" s="73"/>
      <c r="D59" s="75"/>
      <c r="E59" s="21">
        <v>1999</v>
      </c>
      <c r="F59" s="80" t="s">
        <v>91</v>
      </c>
      <c r="G59" s="23" t="s">
        <v>92</v>
      </c>
      <c r="H59" s="106">
        <v>64.400000000000006</v>
      </c>
      <c r="I59" s="95">
        <v>16</v>
      </c>
      <c r="J59" s="31">
        <v>36</v>
      </c>
      <c r="K59" s="31"/>
      <c r="L59" s="80"/>
      <c r="M59" s="80"/>
      <c r="N59" s="80">
        <f>(I59*J59*0.6)/H59</f>
        <v>5.3664596273291911</v>
      </c>
      <c r="O59" s="31">
        <v>20</v>
      </c>
      <c r="P59" s="21" t="s">
        <v>107</v>
      </c>
      <c r="Q59" s="107" t="s">
        <v>33</v>
      </c>
      <c r="R59" s="19"/>
    </row>
    <row r="60" spans="1:18" s="1" customFormat="1">
      <c r="A60" s="111">
        <v>2</v>
      </c>
      <c r="B60" s="63" t="s">
        <v>88</v>
      </c>
      <c r="C60" s="63"/>
      <c r="D60" s="77"/>
      <c r="E60" s="50">
        <v>1985</v>
      </c>
      <c r="F60" s="58" t="s">
        <v>76</v>
      </c>
      <c r="G60" s="23" t="s">
        <v>85</v>
      </c>
      <c r="H60" s="78">
        <v>71.5</v>
      </c>
      <c r="I60" s="79">
        <v>16</v>
      </c>
      <c r="J60" s="82">
        <v>34</v>
      </c>
      <c r="K60" s="82"/>
      <c r="L60" s="82"/>
      <c r="M60" s="80"/>
      <c r="N60" s="80">
        <f>(I60*J60*0.6)/H60</f>
        <v>4.5650349650349646</v>
      </c>
      <c r="O60" s="82">
        <v>18</v>
      </c>
      <c r="P60" s="57" t="s">
        <v>107</v>
      </c>
      <c r="Q60" s="81" t="s">
        <v>33</v>
      </c>
      <c r="R60" s="19"/>
    </row>
    <row r="61" spans="1:18" s="1" customFormat="1" ht="15.75" thickBot="1">
      <c r="A61" s="111">
        <v>3</v>
      </c>
      <c r="B61" s="65" t="s">
        <v>64</v>
      </c>
      <c r="C61" s="48"/>
      <c r="D61" s="49"/>
      <c r="E61" s="57">
        <v>1994</v>
      </c>
      <c r="F61" s="82" t="s">
        <v>49</v>
      </c>
      <c r="G61" s="52" t="s">
        <v>41</v>
      </c>
      <c r="H61" s="94">
        <v>73.8</v>
      </c>
      <c r="I61" s="54">
        <v>12</v>
      </c>
      <c r="J61" s="58">
        <v>41</v>
      </c>
      <c r="K61" s="58"/>
      <c r="L61" s="82"/>
      <c r="M61" s="80"/>
      <c r="N61" s="80">
        <f>(I61*J61*0.3)/H61</f>
        <v>2</v>
      </c>
      <c r="O61" s="58">
        <v>16</v>
      </c>
      <c r="P61" s="57" t="s">
        <v>107</v>
      </c>
      <c r="Q61" s="96" t="s">
        <v>65</v>
      </c>
      <c r="R61" s="19"/>
    </row>
    <row r="62" spans="1:18" s="1" customFormat="1" ht="15.75" thickBot="1">
      <c r="A62" s="188" t="s">
        <v>15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90"/>
      <c r="R62" s="19"/>
    </row>
    <row r="63" spans="1:18" s="1" customFormat="1" ht="15.75" thickBot="1">
      <c r="A63" s="169" t="s">
        <v>7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1"/>
      <c r="R63" s="19"/>
    </row>
    <row r="64" spans="1:18" s="1" customFormat="1">
      <c r="A64" s="113">
        <v>1</v>
      </c>
      <c r="B64" s="97" t="s">
        <v>80</v>
      </c>
      <c r="C64" s="98"/>
      <c r="D64" s="99"/>
      <c r="E64" s="100">
        <v>1997</v>
      </c>
      <c r="F64" s="101" t="s">
        <v>55</v>
      </c>
      <c r="G64" s="29" t="s">
        <v>81</v>
      </c>
      <c r="H64" s="102">
        <v>63</v>
      </c>
      <c r="I64" s="103">
        <v>24</v>
      </c>
      <c r="J64" s="100"/>
      <c r="K64" s="100">
        <v>100</v>
      </c>
      <c r="L64" s="80"/>
      <c r="M64" s="80"/>
      <c r="N64" s="80">
        <f>1*K64</f>
        <v>100</v>
      </c>
      <c r="O64" s="100">
        <v>20</v>
      </c>
      <c r="P64" s="21" t="s">
        <v>76</v>
      </c>
      <c r="Q64" s="127" t="s">
        <v>119</v>
      </c>
      <c r="R64" s="19"/>
    </row>
    <row r="65" spans="1:18" s="1" customFormat="1">
      <c r="A65" s="111">
        <v>2</v>
      </c>
      <c r="B65" s="91" t="s">
        <v>74</v>
      </c>
      <c r="C65" s="91"/>
      <c r="D65" s="92"/>
      <c r="E65" s="83">
        <v>2002</v>
      </c>
      <c r="F65" s="87" t="s">
        <v>58</v>
      </c>
      <c r="G65" s="52" t="s">
        <v>44</v>
      </c>
      <c r="H65" s="88">
        <v>62.1</v>
      </c>
      <c r="I65" s="89">
        <v>16</v>
      </c>
      <c r="J65" s="83"/>
      <c r="K65" s="83">
        <v>130</v>
      </c>
      <c r="L65" s="82"/>
      <c r="M65" s="80"/>
      <c r="N65" s="80">
        <f>0.6*K65</f>
        <v>78</v>
      </c>
      <c r="O65" s="83">
        <v>18</v>
      </c>
      <c r="P65" s="57" t="s">
        <v>104</v>
      </c>
      <c r="Q65" s="93" t="s">
        <v>67</v>
      </c>
      <c r="R65" s="19"/>
    </row>
    <row r="66" spans="1:18" s="1" customFormat="1">
      <c r="A66" s="138">
        <v>3</v>
      </c>
      <c r="B66" s="91" t="s">
        <v>84</v>
      </c>
      <c r="C66" s="91"/>
      <c r="D66" s="92"/>
      <c r="E66" s="83">
        <v>1997</v>
      </c>
      <c r="F66" s="87" t="s">
        <v>76</v>
      </c>
      <c r="G66" s="167" t="s">
        <v>32</v>
      </c>
      <c r="H66" s="88">
        <v>55.8</v>
      </c>
      <c r="I66" s="89">
        <v>24</v>
      </c>
      <c r="J66" s="83"/>
      <c r="K66" s="83">
        <v>71</v>
      </c>
      <c r="L66" s="82"/>
      <c r="M66" s="80"/>
      <c r="N66" s="80">
        <f>1*K66</f>
        <v>71</v>
      </c>
      <c r="O66" s="83">
        <v>16</v>
      </c>
      <c r="P66" s="57" t="s">
        <v>107</v>
      </c>
      <c r="Q66" s="93" t="s">
        <v>33</v>
      </c>
      <c r="R66" s="19"/>
    </row>
    <row r="67" spans="1:18" s="1" customFormat="1">
      <c r="A67" s="128">
        <v>4</v>
      </c>
      <c r="B67" s="91" t="s">
        <v>77</v>
      </c>
      <c r="C67" s="91"/>
      <c r="D67" s="92"/>
      <c r="E67" s="83">
        <v>2002</v>
      </c>
      <c r="F67" s="87" t="s">
        <v>49</v>
      </c>
      <c r="G67" s="52" t="s">
        <v>44</v>
      </c>
      <c r="H67" s="88">
        <v>60.7</v>
      </c>
      <c r="I67" s="89">
        <v>12</v>
      </c>
      <c r="J67" s="83"/>
      <c r="K67" s="83">
        <v>167</v>
      </c>
      <c r="L67" s="82"/>
      <c r="M67" s="80"/>
      <c r="N67" s="80">
        <f>0.3*K67</f>
        <v>50.1</v>
      </c>
      <c r="O67" s="83">
        <v>15</v>
      </c>
      <c r="P67" s="57" t="s">
        <v>107</v>
      </c>
      <c r="Q67" s="93" t="s">
        <v>67</v>
      </c>
      <c r="R67" s="19"/>
    </row>
    <row r="68" spans="1:18" s="1" customFormat="1">
      <c r="A68" s="111">
        <v>5</v>
      </c>
      <c r="B68" s="63" t="s">
        <v>66</v>
      </c>
      <c r="C68" s="63"/>
      <c r="D68" s="77"/>
      <c r="E68" s="50">
        <v>1995</v>
      </c>
      <c r="F68" s="58" t="s">
        <v>49</v>
      </c>
      <c r="G68" s="52" t="s">
        <v>44</v>
      </c>
      <c r="H68" s="78">
        <v>62.6</v>
      </c>
      <c r="I68" s="79">
        <v>12</v>
      </c>
      <c r="J68" s="82"/>
      <c r="K68" s="82">
        <v>118</v>
      </c>
      <c r="L68" s="82"/>
      <c r="M68" s="80"/>
      <c r="N68" s="80">
        <f>0.3*K68</f>
        <v>35.4</v>
      </c>
      <c r="O68" s="82">
        <v>14</v>
      </c>
      <c r="P68" s="57" t="s">
        <v>107</v>
      </c>
      <c r="Q68" s="81" t="s">
        <v>67</v>
      </c>
      <c r="R68" s="19"/>
    </row>
    <row r="69" spans="1:18" s="1" customFormat="1" ht="15.75" thickBot="1">
      <c r="A69" s="111">
        <v>6</v>
      </c>
      <c r="B69" s="65" t="s">
        <v>51</v>
      </c>
      <c r="C69" s="48"/>
      <c r="D69" s="49"/>
      <c r="E69" s="57">
        <v>1991</v>
      </c>
      <c r="F69" s="82" t="s">
        <v>49</v>
      </c>
      <c r="G69" s="70" t="s">
        <v>34</v>
      </c>
      <c r="H69" s="94">
        <v>61.6</v>
      </c>
      <c r="I69" s="54">
        <v>12</v>
      </c>
      <c r="J69" s="58"/>
      <c r="K69" s="58">
        <v>71</v>
      </c>
      <c r="L69" s="82"/>
      <c r="M69" s="80"/>
      <c r="N69" s="80">
        <f>0.3*K69</f>
        <v>21.3</v>
      </c>
      <c r="O69" s="58">
        <v>13</v>
      </c>
      <c r="P69" s="57" t="s">
        <v>107</v>
      </c>
      <c r="Q69" s="96" t="s">
        <v>50</v>
      </c>
      <c r="R69" s="19"/>
    </row>
    <row r="70" spans="1:18" s="1" customFormat="1" ht="15.75" thickBot="1">
      <c r="A70" s="169" t="s">
        <v>47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1"/>
      <c r="R70" s="19"/>
    </row>
    <row r="71" spans="1:18" s="1" customFormat="1">
      <c r="A71" s="113">
        <v>1</v>
      </c>
      <c r="B71" s="105" t="s">
        <v>90</v>
      </c>
      <c r="C71" s="74"/>
      <c r="D71" s="75"/>
      <c r="E71" s="21">
        <v>1999</v>
      </c>
      <c r="F71" s="80" t="s">
        <v>91</v>
      </c>
      <c r="G71" s="23" t="s">
        <v>92</v>
      </c>
      <c r="H71" s="106">
        <v>64.400000000000006</v>
      </c>
      <c r="I71" s="95">
        <v>24</v>
      </c>
      <c r="J71" s="31"/>
      <c r="K71" s="31">
        <v>165</v>
      </c>
      <c r="L71" s="80"/>
      <c r="M71" s="80"/>
      <c r="N71" s="80">
        <f>1*K71</f>
        <v>165</v>
      </c>
      <c r="O71" s="31">
        <v>20</v>
      </c>
      <c r="P71" s="21" t="s">
        <v>55</v>
      </c>
      <c r="Q71" s="107" t="s">
        <v>33</v>
      </c>
      <c r="R71" s="19"/>
    </row>
    <row r="72" spans="1:18" s="1" customFormat="1">
      <c r="A72" s="128">
        <v>2</v>
      </c>
      <c r="B72" s="47" t="s">
        <v>88</v>
      </c>
      <c r="C72" s="47"/>
      <c r="D72" s="124"/>
      <c r="E72" s="20">
        <v>1985</v>
      </c>
      <c r="F72" s="31" t="s">
        <v>76</v>
      </c>
      <c r="G72" s="23" t="s">
        <v>85</v>
      </c>
      <c r="H72" s="121">
        <v>71.5</v>
      </c>
      <c r="I72" s="122">
        <v>24</v>
      </c>
      <c r="J72" s="80"/>
      <c r="K72" s="80">
        <v>121</v>
      </c>
      <c r="L72" s="80"/>
      <c r="M72" s="80"/>
      <c r="N72" s="80">
        <f>1*K72</f>
        <v>121</v>
      </c>
      <c r="O72" s="80">
        <v>18</v>
      </c>
      <c r="P72" s="21" t="s">
        <v>76</v>
      </c>
      <c r="Q72" s="123" t="s">
        <v>33</v>
      </c>
      <c r="R72" s="19"/>
    </row>
    <row r="73" spans="1:18" s="1" customFormat="1">
      <c r="A73" s="128">
        <v>3</v>
      </c>
      <c r="B73" s="47" t="s">
        <v>78</v>
      </c>
      <c r="C73" s="47"/>
      <c r="D73" s="124"/>
      <c r="E73" s="20">
        <v>1996</v>
      </c>
      <c r="F73" s="31">
        <v>1</v>
      </c>
      <c r="G73" s="23" t="s">
        <v>32</v>
      </c>
      <c r="H73" s="121">
        <v>65</v>
      </c>
      <c r="I73" s="122">
        <v>16</v>
      </c>
      <c r="J73" s="80"/>
      <c r="K73" s="80">
        <v>128</v>
      </c>
      <c r="L73" s="80"/>
      <c r="M73" s="80"/>
      <c r="N73" s="80">
        <f>0.6*K73</f>
        <v>76.8</v>
      </c>
      <c r="O73" s="80">
        <v>16</v>
      </c>
      <c r="P73" s="21">
        <v>1</v>
      </c>
      <c r="Q73" s="123" t="s">
        <v>39</v>
      </c>
      <c r="R73" s="19"/>
    </row>
    <row r="74" spans="1:18" s="1" customFormat="1">
      <c r="A74" s="111">
        <v>4</v>
      </c>
      <c r="B74" s="63" t="s">
        <v>64</v>
      </c>
      <c r="C74" s="63"/>
      <c r="D74" s="77"/>
      <c r="E74" s="50">
        <v>1994</v>
      </c>
      <c r="F74" s="58" t="s">
        <v>49</v>
      </c>
      <c r="G74" s="23" t="s">
        <v>41</v>
      </c>
      <c r="H74" s="78">
        <v>73.8</v>
      </c>
      <c r="I74" s="79">
        <v>12</v>
      </c>
      <c r="J74" s="82"/>
      <c r="K74" s="82">
        <v>158</v>
      </c>
      <c r="L74" s="82"/>
      <c r="M74" s="80"/>
      <c r="N74" s="80">
        <f>0.3*K74</f>
        <v>47.4</v>
      </c>
      <c r="O74" s="82">
        <v>15</v>
      </c>
      <c r="P74" s="57" t="s">
        <v>107</v>
      </c>
      <c r="Q74" s="81" t="s">
        <v>65</v>
      </c>
      <c r="R74" s="19"/>
    </row>
    <row r="75" spans="1:18">
      <c r="A75" s="129"/>
      <c r="B75" s="130"/>
      <c r="C75" s="130"/>
      <c r="D75" s="131"/>
      <c r="E75" s="132"/>
      <c r="F75" s="133"/>
      <c r="G75" s="134"/>
      <c r="H75" s="135"/>
      <c r="I75" s="135"/>
      <c r="J75" s="133"/>
      <c r="K75" s="133"/>
      <c r="L75" s="133"/>
      <c r="M75" s="133"/>
      <c r="N75" s="133"/>
      <c r="O75" s="133"/>
      <c r="P75" s="136"/>
      <c r="Q75" s="130"/>
      <c r="R75" s="19"/>
    </row>
    <row r="76" spans="1:18">
      <c r="A76" s="187" t="s">
        <v>113</v>
      </c>
      <c r="B76" s="187"/>
      <c r="C76" s="187"/>
      <c r="D76" s="187"/>
      <c r="E76" s="187"/>
      <c r="F76" s="137"/>
      <c r="G76" s="194" t="s">
        <v>114</v>
      </c>
      <c r="H76" s="194"/>
      <c r="I76" s="194"/>
      <c r="J76" s="194"/>
      <c r="K76" s="195"/>
      <c r="L76" s="195"/>
      <c r="M76" s="195"/>
      <c r="N76" s="195"/>
      <c r="O76" s="195"/>
      <c r="P76" s="195"/>
      <c r="Q76" s="195"/>
      <c r="R76" s="19"/>
    </row>
    <row r="77" spans="1:18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19"/>
    </row>
    <row r="78" spans="1:18">
      <c r="A78" s="186" t="s">
        <v>45</v>
      </c>
      <c r="B78" s="186"/>
      <c r="C78" s="186"/>
      <c r="D78" s="186"/>
      <c r="E78" s="186"/>
      <c r="F78" s="59"/>
      <c r="G78" s="196" t="s">
        <v>115</v>
      </c>
      <c r="H78" s="196"/>
      <c r="I78" s="196"/>
      <c r="J78" s="196"/>
      <c r="K78" s="197"/>
      <c r="L78" s="197"/>
      <c r="M78" s="197"/>
      <c r="N78" s="197"/>
      <c r="O78" s="197"/>
      <c r="P78" s="197"/>
      <c r="Q78" s="197"/>
      <c r="R78" s="19"/>
    </row>
    <row r="79" spans="1:18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19"/>
    </row>
    <row r="80" spans="1:18">
      <c r="A80" s="196" t="s">
        <v>122</v>
      </c>
      <c r="B80" s="198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"/>
    </row>
    <row r="81" spans="1:18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19"/>
    </row>
    <row r="82" spans="1:18">
      <c r="A82" s="196" t="s">
        <v>116</v>
      </c>
      <c r="B82" s="196"/>
      <c r="C82" s="196"/>
      <c r="D82" s="196"/>
      <c r="E82" s="196"/>
      <c r="F82" s="197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</row>
    <row r="83" spans="1:18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</sheetData>
  <sortState ref="B39:Q44">
    <sortCondition descending="1" ref="N39:N44"/>
  </sortState>
  <mergeCells count="48">
    <mergeCell ref="D6:P6"/>
    <mergeCell ref="D5:P5"/>
    <mergeCell ref="A1:Q1"/>
    <mergeCell ref="A2:Q2"/>
    <mergeCell ref="A3:Q3"/>
    <mergeCell ref="A4:Q4"/>
    <mergeCell ref="A80:Q80"/>
    <mergeCell ref="A82:Q82"/>
    <mergeCell ref="P7:Q7"/>
    <mergeCell ref="P8:Q8"/>
    <mergeCell ref="A8:B8"/>
    <mergeCell ref="Q10:Q11"/>
    <mergeCell ref="E10:E11"/>
    <mergeCell ref="F10:F11"/>
    <mergeCell ref="A10:A11"/>
    <mergeCell ref="B10:D11"/>
    <mergeCell ref="G10:G11"/>
    <mergeCell ref="J10:J11"/>
    <mergeCell ref="A7:D7"/>
    <mergeCell ref="A47:Q47"/>
    <mergeCell ref="A51:Q51"/>
    <mergeCell ref="A36:Q36"/>
    <mergeCell ref="A78:E78"/>
    <mergeCell ref="A76:E76"/>
    <mergeCell ref="A62:Q62"/>
    <mergeCell ref="A63:Q63"/>
    <mergeCell ref="A70:Q70"/>
    <mergeCell ref="A43:Q43"/>
    <mergeCell ref="A45:Q45"/>
    <mergeCell ref="A44:Q44"/>
    <mergeCell ref="A55:Q55"/>
    <mergeCell ref="A56:Q56"/>
    <mergeCell ref="A58:Q58"/>
    <mergeCell ref="A54:Q54"/>
    <mergeCell ref="G76:Q76"/>
    <mergeCell ref="G78:Q78"/>
    <mergeCell ref="A29:Q29"/>
    <mergeCell ref="A23:Q23"/>
    <mergeCell ref="O10:O11"/>
    <mergeCell ref="K10:L10"/>
    <mergeCell ref="I10:I11"/>
    <mergeCell ref="A20:Q20"/>
    <mergeCell ref="P10:P11"/>
    <mergeCell ref="M10:M11"/>
    <mergeCell ref="N10:N11"/>
    <mergeCell ref="A13:Q13"/>
    <mergeCell ref="A12:Q12"/>
    <mergeCell ref="H10:H11"/>
  </mergeCells>
  <printOptions horizontalCentered="1"/>
  <pageMargins left="0.23622047244094491" right="0.23622047244094491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E30" sqref="E30"/>
    </sheetView>
  </sheetViews>
  <sheetFormatPr defaultRowHeight="15"/>
  <cols>
    <col min="1" max="1" width="4.42578125" customWidth="1"/>
    <col min="2" max="2" width="19" customWidth="1"/>
    <col min="3" max="3" width="6.28515625" customWidth="1"/>
    <col min="4" max="14" width="6.28515625" style="1" customWidth="1"/>
  </cols>
  <sheetData>
    <row r="1" spans="1:15" s="1" customFormat="1" ht="15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8"/>
    </row>
    <row r="2" spans="1:15" s="1" customFormat="1" ht="15.7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8"/>
    </row>
    <row r="3" spans="1:15" s="1" customFormat="1" ht="15.7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8"/>
    </row>
    <row r="4" spans="1:15" s="1" customFormat="1" ht="18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9"/>
    </row>
    <row r="5" spans="1:15" s="1" customFormat="1" ht="18.75" customHeight="1">
      <c r="A5" s="203" t="s">
        <v>28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8"/>
    </row>
    <row r="6" spans="1:15" s="1" customFormat="1" ht="18.75" customHeight="1">
      <c r="A6" s="203" t="s">
        <v>120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8"/>
    </row>
    <row r="7" spans="1:15" s="1" customFormat="1" ht="15.75">
      <c r="A7" s="200" t="s">
        <v>46</v>
      </c>
      <c r="B7" s="200"/>
      <c r="C7" s="200"/>
      <c r="D7" s="200"/>
      <c r="E7" s="2"/>
      <c r="F7" s="6"/>
      <c r="G7" s="6"/>
      <c r="H7" s="6"/>
      <c r="I7" s="6"/>
      <c r="J7" s="199"/>
      <c r="K7" s="199"/>
      <c r="L7" s="199"/>
      <c r="M7" s="199"/>
      <c r="N7" s="199"/>
      <c r="O7" s="199"/>
    </row>
    <row r="8" spans="1:15" s="1" customFormat="1" ht="15.75" thickBot="1">
      <c r="A8" s="200" t="s">
        <v>5</v>
      </c>
      <c r="B8" s="200"/>
      <c r="C8" s="3"/>
      <c r="D8" s="3"/>
      <c r="E8" s="3"/>
      <c r="F8" s="3"/>
      <c r="G8" s="3"/>
      <c r="H8" s="3"/>
      <c r="I8" s="208"/>
      <c r="J8" s="208"/>
      <c r="K8" s="208"/>
      <c r="L8" s="208"/>
      <c r="M8" s="208"/>
      <c r="N8" s="208"/>
      <c r="O8" s="208"/>
    </row>
    <row r="9" spans="1:15" ht="18.75" customHeight="1">
      <c r="A9" s="209" t="s">
        <v>8</v>
      </c>
      <c r="B9" s="212" t="s">
        <v>12</v>
      </c>
      <c r="C9" s="216" t="s">
        <v>30</v>
      </c>
      <c r="D9" s="217"/>
      <c r="E9" s="217"/>
      <c r="F9" s="217"/>
      <c r="G9" s="217"/>
      <c r="H9" s="220" t="s">
        <v>22</v>
      </c>
      <c r="I9" s="221"/>
      <c r="J9" s="221"/>
      <c r="K9" s="221"/>
      <c r="L9" s="221"/>
      <c r="M9" s="216" t="s">
        <v>15</v>
      </c>
      <c r="N9" s="225"/>
      <c r="O9" s="205" t="s">
        <v>21</v>
      </c>
    </row>
    <row r="10" spans="1:15" s="1" customFormat="1" ht="18.75" customHeight="1">
      <c r="A10" s="210"/>
      <c r="B10" s="213"/>
      <c r="C10" s="218"/>
      <c r="D10" s="219"/>
      <c r="E10" s="219"/>
      <c r="F10" s="219"/>
      <c r="G10" s="219"/>
      <c r="H10" s="222" t="s">
        <v>82</v>
      </c>
      <c r="I10" s="223"/>
      <c r="J10" s="223"/>
      <c r="K10" s="224" t="s">
        <v>83</v>
      </c>
      <c r="L10" s="223"/>
      <c r="M10" s="218"/>
      <c r="N10" s="226"/>
      <c r="O10" s="206"/>
    </row>
    <row r="11" spans="1:15" ht="19.5" customHeight="1" thickBot="1">
      <c r="A11" s="211"/>
      <c r="B11" s="214"/>
      <c r="C11" s="14">
        <v>63</v>
      </c>
      <c r="D11" s="10">
        <v>68</v>
      </c>
      <c r="E11" s="10">
        <v>73</v>
      </c>
      <c r="F11" s="10">
        <v>85</v>
      </c>
      <c r="G11" s="150" t="s">
        <v>29</v>
      </c>
      <c r="H11" s="154">
        <v>73</v>
      </c>
      <c r="I11" s="147">
        <v>85</v>
      </c>
      <c r="J11" s="150" t="s">
        <v>29</v>
      </c>
      <c r="K11" s="150">
        <v>63</v>
      </c>
      <c r="L11" s="142" t="s">
        <v>112</v>
      </c>
      <c r="M11" s="154">
        <v>63</v>
      </c>
      <c r="N11" s="159" t="s">
        <v>112</v>
      </c>
      <c r="O11" s="207"/>
    </row>
    <row r="12" spans="1:15">
      <c r="A12" s="67">
        <v>1</v>
      </c>
      <c r="B12" s="11" t="s">
        <v>32</v>
      </c>
      <c r="C12" s="109">
        <v>18</v>
      </c>
      <c r="D12" s="30">
        <v>18</v>
      </c>
      <c r="E12" s="110">
        <v>20</v>
      </c>
      <c r="F12" s="30"/>
      <c r="G12" s="146"/>
      <c r="H12" s="155"/>
      <c r="I12" s="148"/>
      <c r="J12" s="146">
        <v>20</v>
      </c>
      <c r="K12" s="146">
        <v>20</v>
      </c>
      <c r="L12" s="141"/>
      <c r="M12" s="155">
        <v>20</v>
      </c>
      <c r="N12" s="160"/>
      <c r="O12" s="37">
        <f>SUM(C12:N12)</f>
        <v>116</v>
      </c>
    </row>
    <row r="13" spans="1:15" s="1" customFormat="1">
      <c r="A13" s="68">
        <v>2</v>
      </c>
      <c r="B13" s="32" t="s">
        <v>35</v>
      </c>
      <c r="C13" s="33">
        <v>20</v>
      </c>
      <c r="D13" s="34"/>
      <c r="E13" s="34"/>
      <c r="F13" s="34">
        <v>18</v>
      </c>
      <c r="G13" s="151">
        <v>18</v>
      </c>
      <c r="H13" s="156"/>
      <c r="I13" s="34" t="s">
        <v>110</v>
      </c>
      <c r="J13" s="151"/>
      <c r="K13" s="151"/>
      <c r="L13" s="143"/>
      <c r="M13" s="156"/>
      <c r="N13" s="35"/>
      <c r="O13" s="37">
        <f>C13+F13+G13+20+18</f>
        <v>94</v>
      </c>
    </row>
    <row r="14" spans="1:15">
      <c r="A14" s="68">
        <v>3</v>
      </c>
      <c r="B14" s="12" t="s">
        <v>34</v>
      </c>
      <c r="C14" s="38"/>
      <c r="D14" s="39"/>
      <c r="E14" s="39">
        <v>14</v>
      </c>
      <c r="F14" s="39">
        <v>16</v>
      </c>
      <c r="G14" s="152">
        <v>20</v>
      </c>
      <c r="H14" s="157"/>
      <c r="I14" s="149"/>
      <c r="J14" s="152">
        <v>18</v>
      </c>
      <c r="K14" s="152"/>
      <c r="L14" s="144"/>
      <c r="M14" s="157">
        <v>13</v>
      </c>
      <c r="N14" s="40"/>
      <c r="O14" s="37">
        <f t="shared" ref="O14:O20" si="0">SUM(C14:N14)</f>
        <v>81</v>
      </c>
    </row>
    <row r="15" spans="1:15">
      <c r="A15" s="68">
        <v>4</v>
      </c>
      <c r="B15" s="12" t="s">
        <v>44</v>
      </c>
      <c r="C15" s="38">
        <v>15</v>
      </c>
      <c r="D15" s="39">
        <v>20</v>
      </c>
      <c r="E15" s="39">
        <v>15</v>
      </c>
      <c r="F15" s="39"/>
      <c r="G15" s="152"/>
      <c r="H15" s="157"/>
      <c r="I15" s="149"/>
      <c r="J15" s="152"/>
      <c r="K15" s="152"/>
      <c r="L15" s="144"/>
      <c r="M15" s="157">
        <v>18</v>
      </c>
      <c r="N15" s="40"/>
      <c r="O15" s="37">
        <f t="shared" si="0"/>
        <v>68</v>
      </c>
    </row>
    <row r="16" spans="1:15" s="1" customFormat="1">
      <c r="A16" s="68">
        <v>5</v>
      </c>
      <c r="B16" s="12" t="s">
        <v>38</v>
      </c>
      <c r="C16" s="38">
        <v>14</v>
      </c>
      <c r="D16" s="39"/>
      <c r="E16" s="39"/>
      <c r="F16" s="39">
        <v>13</v>
      </c>
      <c r="G16" s="152"/>
      <c r="H16" s="157">
        <v>20</v>
      </c>
      <c r="I16" s="149">
        <v>16</v>
      </c>
      <c r="J16" s="152"/>
      <c r="K16" s="152"/>
      <c r="L16" s="144"/>
      <c r="M16" s="157"/>
      <c r="N16" s="40"/>
      <c r="O16" s="37">
        <f t="shared" si="0"/>
        <v>63</v>
      </c>
    </row>
    <row r="17" spans="1:15">
      <c r="A17" s="68">
        <v>6</v>
      </c>
      <c r="B17" s="12" t="s">
        <v>41</v>
      </c>
      <c r="C17" s="38"/>
      <c r="D17" s="39"/>
      <c r="E17" s="39"/>
      <c r="F17" s="39"/>
      <c r="G17" s="152"/>
      <c r="H17" s="157"/>
      <c r="I17" s="149"/>
      <c r="J17" s="152"/>
      <c r="K17" s="152"/>
      <c r="L17" s="144">
        <v>16</v>
      </c>
      <c r="M17" s="157"/>
      <c r="N17" s="40">
        <v>15</v>
      </c>
      <c r="O17" s="37">
        <f t="shared" si="0"/>
        <v>31</v>
      </c>
    </row>
    <row r="18" spans="1:15" s="1" customFormat="1">
      <c r="A18" s="68">
        <v>7</v>
      </c>
      <c r="B18" s="36" t="s">
        <v>111</v>
      </c>
      <c r="C18" s="139"/>
      <c r="D18" s="140"/>
      <c r="E18" s="140">
        <v>16</v>
      </c>
      <c r="F18" s="140"/>
      <c r="G18" s="153">
        <v>13</v>
      </c>
      <c r="H18" s="158"/>
      <c r="I18" s="140"/>
      <c r="J18" s="153"/>
      <c r="K18" s="153"/>
      <c r="L18" s="145"/>
      <c r="M18" s="158"/>
      <c r="N18" s="43"/>
      <c r="O18" s="37">
        <f t="shared" si="0"/>
        <v>29</v>
      </c>
    </row>
    <row r="19" spans="1:15" s="1" customFormat="1">
      <c r="A19" s="68">
        <v>8</v>
      </c>
      <c r="B19" s="36" t="s">
        <v>42</v>
      </c>
      <c r="C19" s="41"/>
      <c r="D19" s="42"/>
      <c r="E19" s="42"/>
      <c r="F19" s="42"/>
      <c r="G19" s="153"/>
      <c r="H19" s="158"/>
      <c r="I19" s="140"/>
      <c r="J19" s="153"/>
      <c r="K19" s="153"/>
      <c r="L19" s="145"/>
      <c r="M19" s="158">
        <v>20</v>
      </c>
      <c r="N19" s="43"/>
      <c r="O19" s="37">
        <f t="shared" si="0"/>
        <v>20</v>
      </c>
    </row>
    <row r="20" spans="1:15" s="1" customFormat="1" ht="15.75" thickBot="1">
      <c r="A20" s="69">
        <v>9</v>
      </c>
      <c r="B20" s="13" t="s">
        <v>40</v>
      </c>
      <c r="C20" s="14"/>
      <c r="D20" s="147"/>
      <c r="E20" s="147"/>
      <c r="F20" s="147">
        <v>20</v>
      </c>
      <c r="G20" s="150"/>
      <c r="H20" s="154"/>
      <c r="I20" s="147"/>
      <c r="J20" s="150"/>
      <c r="K20" s="150"/>
      <c r="L20" s="142"/>
      <c r="M20" s="154"/>
      <c r="N20" s="159"/>
      <c r="O20" s="168">
        <f t="shared" si="0"/>
        <v>20</v>
      </c>
    </row>
    <row r="24" spans="1:15">
      <c r="A24" s="215" t="s">
        <v>121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</row>
  </sheetData>
  <sortState ref="B14:O21">
    <sortCondition descending="1" ref="O12:O21"/>
  </sortState>
  <mergeCells count="19">
    <mergeCell ref="A24:O24"/>
    <mergeCell ref="A4:N4"/>
    <mergeCell ref="A3:N3"/>
    <mergeCell ref="A2:N2"/>
    <mergeCell ref="A7:D7"/>
    <mergeCell ref="C9:G10"/>
    <mergeCell ref="H9:L9"/>
    <mergeCell ref="H10:J10"/>
    <mergeCell ref="K10:L10"/>
    <mergeCell ref="M9:N10"/>
    <mergeCell ref="A1:N1"/>
    <mergeCell ref="O9:O11"/>
    <mergeCell ref="J7:O7"/>
    <mergeCell ref="I8:O8"/>
    <mergeCell ref="A6:N6"/>
    <mergeCell ref="A5:N5"/>
    <mergeCell ref="A9:A11"/>
    <mergeCell ref="B9:B11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ДВ,ДЦ,Р</vt:lpstr>
      <vt:lpstr>Сводный протокол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2018-03-18T20:04:24Z</cp:lastPrinted>
  <dcterms:created xsi:type="dcterms:W3CDTF">2017-02-20T14:54:52Z</dcterms:created>
  <dcterms:modified xsi:type="dcterms:W3CDTF">2018-03-18T20:41:18Z</dcterms:modified>
</cp:coreProperties>
</file>